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docProps/app.xml" ContentType="application/vnd.openxmlformats-officedocument.extended-properties+xml"/>
  <Override PartName="/docProps/core.xml" ContentType="application/vnd.openxmlformats-package.core-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officeDocument/2006/relationships/extended-properties" Target="docProps/app.xml"/><Relationship Id="rId3" Type="http://schemas.openxmlformats.org/package/2006/relationships/metadata/core-properties" Target="docProps/core.xml"/></Relationships>
</file>

<file path=xl/workbook.xml><?xml version="1.0" encoding="utf-8"?>
<workbook xmlns:r="http://schemas.openxmlformats.org/officeDocument/2006/relationships" xmlns="http://schemas.openxmlformats.org/spreadsheetml/2006/main">
  <fileVersion appName="xl" lastEdited="7" lowestEdited="5" rupBuild="11110"/>
  <workbookPr defaultThemeVersion="153222"/>
  <bookViews>
    <workbookView xWindow="600" yWindow="860" windowWidth="27580" windowHeight="16120" activeTab="0" tabRatio="500"/>
  </bookViews>
  <sheets>
    <sheet name="Assignment 2, part 1" sheetId="1" r:id="rId1"/>
    <sheet name="Data for Assignment 2" sheetId="2" r:id="rId2" state="hidden"/>
    <sheet name="S&amp;P 500 companies" sheetId="3" r:id="rId3" state="hidden"/>
  </sheets>
  <definedNames>
    <definedName name="Company1">'S&amp;P 500 companies'!$E$4</definedName>
    <definedName name="Company2">'S&amp;P 500 companies'!$E$5</definedName>
    <definedName name="Company3">'S&amp;P 500 companies'!$E$6</definedName>
    <definedName name="Industry1">'S&amp;P 500 companies'!$F$4</definedName>
    <definedName name="Industry2">'S&amp;P 500 companies'!$F$5</definedName>
    <definedName name="Industry3">'S&amp;P 500 companies'!$F$6</definedName>
    <definedName name="region">'Data for Assignment 2'!$B$35:$C$86</definedName>
    <definedName name="SP500_1">'S&amp;P 500 companies'!$B$11:$F$43</definedName>
    <definedName name="SP500_2">'S&amp;P 500 companies'!$B$46:$F$56</definedName>
    <definedName name="SP500_3">'S&amp;P 500 companies'!$B$59:$F$73</definedName>
    <definedName name="StateInc">'Data for Assignment 2'!$D$4:$AS$28</definedName>
    <definedName name="SubIndustry1">'S&amp;P 500 companies'!$G$4</definedName>
    <definedName name="Subindustry2">'S&amp;P 500 companies'!$G$5</definedName>
    <definedName name="Subindustry3">'S&amp;P 500 companies'!$G$6</definedName>
    <definedName name="Ticker1">'S&amp;P 500 companies'!$D$4</definedName>
    <definedName name="Ticker2">'S&amp;P 500 companies'!$D$5</definedName>
    <definedName name="Ticker3">'S&amp;P 500 companies'!$D$6</definedName>
  </definedNames>
</workbook>
</file>

<file path=xl/sharedStrings.xml><?xml version="1.0" encoding="utf-8"?>
<sst xmlns="http://schemas.openxmlformats.org/spreadsheetml/2006/main" uniqueCount="342" count="342">
  <si>
    <t>All but financials and real estate</t>
  </si>
  <si>
    <t>Count</t>
  </si>
  <si>
    <t>Symbol</t>
  </si>
  <si>
    <t>Security</t>
  </si>
  <si>
    <t>SEC filings</t>
  </si>
  <si>
    <t>GICS Sector</t>
  </si>
  <si>
    <t>GICS Sub Industry</t>
  </si>
  <si>
    <t>Headquarters Location</t>
  </si>
  <si>
    <t>Date first added</t>
  </si>
  <si>
    <t>CIK</t>
  </si>
  <si>
    <t>Founded</t>
  </si>
  <si>
    <t>A</t>
  </si>
  <si>
    <t>Agilent Technologies Inc</t>
  </si>
  <si>
    <t>reports</t>
  </si>
  <si>
    <t>Health Care</t>
  </si>
  <si>
    <t>Health Care Equipment</t>
  </si>
  <si>
    <t>Santa Clara, California</t>
  </si>
  <si>
    <t>ABBV</t>
  </si>
  <si>
    <t>AbbVie Inc.</t>
  </si>
  <si>
    <t>Pharmaceuticals</t>
  </si>
  <si>
    <t>North Chicago, Illinois</t>
  </si>
  <si>
    <t>2013 (1888)</t>
  </si>
  <si>
    <t>ABC</t>
  </si>
  <si>
    <t>AmerisourceBergen Corp</t>
  </si>
  <si>
    <t>Health Care Distributors</t>
  </si>
  <si>
    <t>Chesterbrook, Pennsylvania</t>
  </si>
  <si>
    <t>ABMD</t>
  </si>
  <si>
    <t>ABIOMED Inc</t>
  </si>
  <si>
    <t>Danvers, Massachusetts</t>
  </si>
  <si>
    <t>ABT</t>
  </si>
  <si>
    <t>Abbott Laboratories</t>
  </si>
  <si>
    <t>Dublin, Ireland</t>
  </si>
  <si>
    <t>San Jose, California</t>
  </si>
  <si>
    <t>Columbus, Ohio</t>
  </si>
  <si>
    <t>AGN</t>
  </si>
  <si>
    <t>Allergan, Plc</t>
  </si>
  <si>
    <t>Cambridge, Massachusetts</t>
  </si>
  <si>
    <t>ALGN</t>
  </si>
  <si>
    <t>Align Technology</t>
  </si>
  <si>
    <t>Health Care Supplies</t>
  </si>
  <si>
    <t>ALXN</t>
  </si>
  <si>
    <t>Alexion Pharmaceuticals</t>
  </si>
  <si>
    <t>Biotechnology</t>
  </si>
  <si>
    <t>Boston, Massachusetts</t>
  </si>
  <si>
    <t>Sunnyvale, California</t>
  </si>
  <si>
    <t>AMGN</t>
  </si>
  <si>
    <t>Amgen Inc.</t>
  </si>
  <si>
    <t>Thousand Oaks, California</t>
  </si>
  <si>
    <t>ANTM</t>
  </si>
  <si>
    <t>Anthem</t>
  </si>
  <si>
    <t>Managed Health Care</t>
  </si>
  <si>
    <t>Indianapolis, Indiana</t>
  </si>
  <si>
    <t>2014 (1940s)</t>
  </si>
  <si>
    <t>New York, New York</t>
  </si>
  <si>
    <t>BAX</t>
  </si>
  <si>
    <t>Baxter International Inc.</t>
  </si>
  <si>
    <t>Deerfield, Illinois</t>
  </si>
  <si>
    <t>BDX</t>
  </si>
  <si>
    <t>Becton Dickinson</t>
  </si>
  <si>
    <t>Franklin Lakes, New Jersey</t>
  </si>
  <si>
    <t>Louisville, Kentucky</t>
  </si>
  <si>
    <t>BIIB</t>
  </si>
  <si>
    <t>Biogen Inc.</t>
  </si>
  <si>
    <t>BMY</t>
  </si>
  <si>
    <t>Bristol-Myers Squibb</t>
  </si>
  <si>
    <t>BSX</t>
  </si>
  <si>
    <t>Boston Scientific</t>
  </si>
  <si>
    <r>
      <t>Marlborough, Massachusetts</t>
    </r>
    <r>
      <rPr>
        <vertAlign val="superscript"/>
        <sz val="11"/>
        <color rgb="FF0B0080"/>
        <rFont val="Arial"/>
      </rPr>
      <t>[4]</t>
    </r>
  </si>
  <si>
    <t>CAH</t>
  </si>
  <si>
    <t>Cardinal Health Inc.</t>
  </si>
  <si>
    <t>Dublin, Ohio</t>
  </si>
  <si>
    <t>Irving, Texas</t>
  </si>
  <si>
    <t>CERN</t>
  </si>
  <si>
    <t>Cerner</t>
  </si>
  <si>
    <t>Health Care Technology</t>
  </si>
  <si>
    <t>North Kansas City, Missouri</t>
  </si>
  <si>
    <t>CI</t>
  </si>
  <si>
    <t>CIGNA Corp.</t>
  </si>
  <si>
    <t>Bloomfield, Connecticut</t>
  </si>
  <si>
    <t>CNC</t>
  </si>
  <si>
    <t>Centene Corporation</t>
  </si>
  <si>
    <t>St Louis, Missouri</t>
  </si>
  <si>
    <t>COO</t>
  </si>
  <si>
    <t>The Cooper Companies</t>
  </si>
  <si>
    <t>Pleasanton, California</t>
  </si>
  <si>
    <t>Wilmington, Delaware</t>
  </si>
  <si>
    <t>Health Care Services</t>
  </si>
  <si>
    <t>DGX</t>
  </si>
  <si>
    <t>Quest Diagnostics</t>
  </si>
  <si>
    <t>Madison, New Jersey</t>
  </si>
  <si>
    <t>DHR</t>
  </si>
  <si>
    <t>Danaher Corp.</t>
  </si>
  <si>
    <t>Washington, D.C.</t>
  </si>
  <si>
    <t>DVA</t>
  </si>
  <si>
    <t>DaVita Inc.</t>
  </si>
  <si>
    <t>Health Care Facilities</t>
  </si>
  <si>
    <t>Denver, Colorado</t>
  </si>
  <si>
    <t>EW</t>
  </si>
  <si>
    <t>Edwards Lifesciences</t>
  </si>
  <si>
    <t>Irvine, California</t>
  </si>
  <si>
    <t>GILD</t>
  </si>
  <si>
    <t>Gilead Sciences</t>
  </si>
  <si>
    <t>Foster City, California</t>
  </si>
  <si>
    <t>HCA</t>
  </si>
  <si>
    <t>HCA Healthcare</t>
  </si>
  <si>
    <t>Nashville, Tennessee</t>
  </si>
  <si>
    <t>HOLX</t>
  </si>
  <si>
    <t>Hologic</t>
  </si>
  <si>
    <t>Marlborough, Massachusetts</t>
  </si>
  <si>
    <t>Palo Alto, California</t>
  </si>
  <si>
    <t>HSIC</t>
  </si>
  <si>
    <t>Henry Schein</t>
  </si>
  <si>
    <t>Melville, New York</t>
  </si>
  <si>
    <t>HUM</t>
  </si>
  <si>
    <t>Humana Inc.</t>
  </si>
  <si>
    <t>IDXX</t>
  </si>
  <si>
    <t>IDEXX Laboratories</t>
  </si>
  <si>
    <t>Westbrook, Maine</t>
  </si>
  <si>
    <t>ILMN</t>
  </si>
  <si>
    <t>Illumina Inc</t>
  </si>
  <si>
    <t>Life Sciences Tools &amp; Services</t>
  </si>
  <si>
    <t>San Diego, California</t>
  </si>
  <si>
    <t>INCY</t>
  </si>
  <si>
    <t>Incyte</t>
  </si>
  <si>
    <t>IQV</t>
  </si>
  <si>
    <t>IQVIA Holdings Inc.</t>
  </si>
  <si>
    <t>Durham, North Carolina</t>
  </si>
  <si>
    <t>ISRG</t>
  </si>
  <si>
    <t>Intuitive Surgical Inc.</t>
  </si>
  <si>
    <t>JNJ</t>
  </si>
  <si>
    <t>Johnson &amp; Johnson</t>
  </si>
  <si>
    <t>New Brunswick, New Jersey</t>
  </si>
  <si>
    <t>LH</t>
  </si>
  <si>
    <t>Laboratory Corp. of America Holding</t>
  </si>
  <si>
    <t>Burlington, North Carolina</t>
  </si>
  <si>
    <t>LLY</t>
  </si>
  <si>
    <t>Lilly (Eli) &amp; Co.</t>
  </si>
  <si>
    <t>MCK</t>
  </si>
  <si>
    <t>McKesson Corp.</t>
  </si>
  <si>
    <t>MDT</t>
  </si>
  <si>
    <t>Medtronic plc</t>
  </si>
  <si>
    <r>
      <t>Dublin</t>
    </r>
    <r>
      <rPr>
        <sz val="14"/>
        <color rgb="FF222222"/>
        <rFont val="Arial"/>
      </rPr>
      <t>, </t>
    </r>
    <r>
      <rPr>
        <sz val="14"/>
        <color rgb="FF0B0080"/>
        <rFont val="Arial"/>
      </rPr>
      <t>Ireland</t>
    </r>
  </si>
  <si>
    <t>MRK</t>
  </si>
  <si>
    <t>Merck &amp; Co.</t>
  </si>
  <si>
    <t>Whitehouse Station, New Jersey</t>
  </si>
  <si>
    <t>MTD</t>
  </si>
  <si>
    <t>Mettler Toledo</t>
  </si>
  <si>
    <t>MYL</t>
  </si>
  <si>
    <t>Mylan N.V.</t>
  </si>
  <si>
    <r>
      <t>Amsterdam</t>
    </r>
    <r>
      <rPr>
        <sz val="14"/>
        <color rgb="FF222222"/>
        <rFont val="Arial"/>
      </rPr>
      <t>, </t>
    </r>
    <r>
      <rPr>
        <sz val="14"/>
        <color rgb="FF0B0080"/>
        <rFont val="Arial"/>
      </rPr>
      <t>Netherlands</t>
    </r>
  </si>
  <si>
    <t>PFE</t>
  </si>
  <si>
    <t>Pfizer Inc.</t>
  </si>
  <si>
    <t>PKI</t>
  </si>
  <si>
    <t>PerkinElmer</t>
  </si>
  <si>
    <t>Waltham, Massachusetts</t>
  </si>
  <si>
    <t>PRGO</t>
  </si>
  <si>
    <t>Perrigo</t>
  </si>
  <si>
    <t>REGN</t>
  </si>
  <si>
    <t>Regeneron Pharmaceuticals</t>
  </si>
  <si>
    <t>Tarrytown, New York</t>
  </si>
  <si>
    <t>RMD</t>
  </si>
  <si>
    <t>ResMed</t>
  </si>
  <si>
    <t>SYK</t>
  </si>
  <si>
    <t>Stryker Corp.</t>
  </si>
  <si>
    <t>Kalamazoo, Michigan</t>
  </si>
  <si>
    <t>TFX</t>
  </si>
  <si>
    <t>Teleflex</t>
  </si>
  <si>
    <t>Wayne, Pennsylvania</t>
  </si>
  <si>
    <t>TMO</t>
  </si>
  <si>
    <t>Thermo Fisher Scientific</t>
  </si>
  <si>
    <t>UHS</t>
  </si>
  <si>
    <t>Universal Health Services, Inc.</t>
  </si>
  <si>
    <t>King of Prussia, Pennsylvania</t>
  </si>
  <si>
    <t>UNH</t>
  </si>
  <si>
    <t>United Health Group Inc.</t>
  </si>
  <si>
    <t>Minnetonka, Minnesota</t>
  </si>
  <si>
    <t>VAR</t>
  </si>
  <si>
    <t>Varian Medical Systems</t>
  </si>
  <si>
    <t>VRTX</t>
  </si>
  <si>
    <t>Vertex Pharmaceuticals Inc</t>
  </si>
  <si>
    <t>WAT</t>
  </si>
  <si>
    <t>Waters Corporation</t>
  </si>
  <si>
    <t>Milford, Massachusetts</t>
  </si>
  <si>
    <t>WCG</t>
  </si>
  <si>
    <t>WellCare</t>
  </si>
  <si>
    <t>Tampa, Florida</t>
  </si>
  <si>
    <t>XRAY</t>
  </si>
  <si>
    <t>Dentsply Sirona</t>
  </si>
  <si>
    <t>York, Pennsylvania</t>
  </si>
  <si>
    <t>ZBH</t>
  </si>
  <si>
    <t>Zimmer Biomet Holdings</t>
  </si>
  <si>
    <t>Warsaw, Indiana</t>
  </si>
  <si>
    <t>ZTS</t>
  </si>
  <si>
    <t>Zoetis</t>
  </si>
  <si>
    <t>Florham Park, New Jersey</t>
  </si>
  <si>
    <t>First name, as it appears in the Gradebook</t>
  </si>
  <si>
    <t>Last name, as it appears in the Gradebook</t>
  </si>
  <si>
    <t>1st</t>
  </si>
  <si>
    <t>2nd</t>
  </si>
  <si>
    <t>3rd</t>
  </si>
  <si>
    <t>&lt;--- Fill in</t>
  </si>
  <si>
    <t>Company name</t>
  </si>
  <si>
    <t>Ticker symbol</t>
  </si>
  <si>
    <t>Subindustry</t>
  </si>
  <si>
    <t>aa</t>
  </si>
  <si>
    <t>From the income statement:</t>
  </si>
  <si>
    <t>From the balance sheet:</t>
  </si>
  <si>
    <t>Total Revenue</t>
  </si>
  <si>
    <t>Cost of Revenue</t>
  </si>
  <si>
    <t>Income Tax Expense</t>
  </si>
  <si>
    <t>Interest Expense</t>
  </si>
  <si>
    <t>Total Other Income/Expenses Net</t>
  </si>
  <si>
    <t>Total stockholders' equity</t>
  </si>
  <si>
    <t>Selling General and Administrative</t>
  </si>
  <si>
    <t>Total Operating Expenses</t>
  </si>
  <si>
    <t>Management value-added</t>
  </si>
  <si>
    <t>Business value-added</t>
  </si>
  <si>
    <t xml:space="preserve">For each company, you will be entering the following information in a 'quiz' in Moodle. Use of the quiz greatly expedites grading. </t>
  </si>
  <si>
    <t>When entering values, only enter numbers. Do not enter dollar signs or commas. Decimal points are okay.</t>
  </si>
  <si>
    <t>Return on management (enter as a decimal, with 3 decimal places; e.g., 0.364 instead of 36.4%)</t>
  </si>
  <si>
    <t>Alabama</t>
  </si>
  <si>
    <t>Alaska</t>
  </si>
  <si>
    <t>Arizona</t>
  </si>
  <si>
    <t>Arkansas</t>
  </si>
  <si>
    <t>California</t>
  </si>
  <si>
    <t>Colorado</t>
  </si>
  <si>
    <t>Connecticut</t>
  </si>
  <si>
    <t>Delaware</t>
  </si>
  <si>
    <t>District of Columbia</t>
  </si>
  <si>
    <t>Florida</t>
  </si>
  <si>
    <t>Georgia</t>
  </si>
  <si>
    <t>Hawaii</t>
  </si>
  <si>
    <t>Idaho</t>
  </si>
  <si>
    <t>Illinois</t>
  </si>
  <si>
    <t>Indiana</t>
  </si>
  <si>
    <t>Iowa</t>
  </si>
  <si>
    <t>Kansas</t>
  </si>
  <si>
    <t>Kentucky</t>
  </si>
  <si>
    <t>Louisiana</t>
  </si>
  <si>
    <t>Maine</t>
  </si>
  <si>
    <t>Maryland</t>
  </si>
  <si>
    <t>Massachusetts</t>
  </si>
  <si>
    <t>Michigan</t>
  </si>
  <si>
    <t>Minnesota</t>
  </si>
  <si>
    <t>Mississippi</t>
  </si>
  <si>
    <t>Missouri</t>
  </si>
  <si>
    <t>Montana</t>
  </si>
  <si>
    <t>Nebraska</t>
  </si>
  <si>
    <t>Nevada</t>
  </si>
  <si>
    <t>New Hampshire</t>
  </si>
  <si>
    <t>New Jersey</t>
  </si>
  <si>
    <t>New Mexico</t>
  </si>
  <si>
    <t>New York</t>
  </si>
  <si>
    <t>North Carolina</t>
  </si>
  <si>
    <t>North Dakota</t>
  </si>
  <si>
    <t>Ohio</t>
  </si>
  <si>
    <t>Oklahoma</t>
  </si>
  <si>
    <t>Oregon</t>
  </si>
  <si>
    <t>Pennsylvania</t>
  </si>
  <si>
    <t>Rhode Island</t>
  </si>
  <si>
    <t>South Carolina</t>
  </si>
  <si>
    <t>South Dakota</t>
  </si>
  <si>
    <t>Tennessee</t>
  </si>
  <si>
    <t>Texas</t>
  </si>
  <si>
    <t>Utah</t>
  </si>
  <si>
    <t>Vermont</t>
  </si>
  <si>
    <t>Virginia</t>
  </si>
  <si>
    <t>Washington</t>
  </si>
  <si>
    <t>West Virginia</t>
  </si>
  <si>
    <t>Wisconsin</t>
  </si>
  <si>
    <t>Wyoming</t>
  </si>
  <si>
    <t>New England</t>
  </si>
  <si>
    <t>Mideast</t>
  </si>
  <si>
    <t>Great Lakes</t>
  </si>
  <si>
    <t>Plains</t>
  </si>
  <si>
    <t>Southeast</t>
  </si>
  <si>
    <t>Southwest</t>
  </si>
  <si>
    <t>Far West</t>
  </si>
  <si>
    <t>Go to the FRED database at https://fred.stlouisfed.org/</t>
  </si>
  <si>
    <t>Due January 26, 2020</t>
  </si>
  <si>
    <t>Using the financial data available on Yahoo! Finance, calculate the return on management for each of the following four Health Care companies that are part of the S&amp;P 500 companies. Use each companies' most recent full fiscal year. Do not use the TTM (trailing twelve months) data (if available). Assume that the interest rate cost of shareholder capital is 0.10 (10.0%).</t>
  </si>
  <si>
    <t>Dollar units being used (e.g., thousands would be entered as 1000; this is indicated at the top of the income statement and balance sheet)</t>
  </si>
  <si>
    <t>HCAD 770, Assignment 2, part 2</t>
  </si>
  <si>
    <t>HCAD 770, Assignment 2, part 1</t>
  </si>
  <si>
    <t>SOURCE: Centers for Medicare and Medicaid Services, Office of the Actuary, National Health Statistics Group.</t>
  </si>
  <si>
    <t>NOTE: Numbers may not add to totals shown because of rounding.</t>
  </si>
  <si>
    <t>Rocky Mountains</t>
  </si>
  <si>
    <t>United States</t>
  </si>
  <si>
    <t>Average
Annual %
Growth
(1991-2014)</t>
  </si>
  <si>
    <t>Region/state of residence</t>
  </si>
  <si>
    <t>Table 8: Total All Payers State Estimates by State of Residence (1991 - 2014) - Drugs and Other Non-durable Products  (Millions of Dollars)</t>
  </si>
  <si>
    <t>Year</t>
  </si>
  <si>
    <t>Total spending on drugs and other non-durable products (millions of dollars)</t>
  </si>
  <si>
    <t>Search for the PCEPI. Change the frequency to annual. Using that price index (this is a national index; there isn't a PCE index for each state), convert the following to 2019Q3 dollars.</t>
  </si>
  <si>
    <t>Enter your results for every even-numbered year in the answer quiz.</t>
  </si>
  <si>
    <t>Your assigned state:</t>
  </si>
  <si>
    <t>The data below is the total spending (in millions of dollars) on drugs and other non-durable products for your assigned state (or DC). You need to convert this data to spending per capita in constant 2019 dollars.</t>
  </si>
  <si>
    <t>Again using the FRED database, find the population for your state. The symbol is usually the two letter abbreviation for the state and POP. New York, for example, would be NYPOP.</t>
  </si>
  <si>
    <t>Using this information, covert the spending below into spending per capita, in 2019Q3 dollars. Keep in mind that the values below are in millions of dollars and you want your answers in dollars.</t>
  </si>
  <si>
    <r>
      <t xml:space="preserve">NOTE: </t>
    </r>
    <r>
      <rPr>
        <b/>
        <sz val="12"/>
        <color rgb="FFFF0000"/>
        <rFont val="Calibri"/>
      </rPr>
      <t xml:space="preserve">Enter your first and last name below in order to be assigned your three companies. </t>
    </r>
  </si>
  <si>
    <t>Wendy</t>
  </si>
  <si>
    <t>Kelly</t>
  </si>
  <si>
    <t>deflator</t>
  </si>
  <si>
    <t>pop</t>
  </si>
  <si>
    <t>Assignment 2, part 1</t>
  </si>
  <si>
    <t>Wendy</t>
  </si>
  <si>
    <t>Cerner Corporation</t>
  </si>
  <si>
    <t>Gilead Sciences Inc</t>
  </si>
  <si>
    <t>Company name</t>
  </si>
  <si>
    <t>Ticker symbol</t>
  </si>
  <si>
    <t>Subindustry</t>
  </si>
  <si>
    <t>Cerner Corporation</t>
  </si>
  <si>
    <t>CERN</t>
  </si>
  <si>
    <t>Health Care Technology</t>
  </si>
  <si>
    <t>Gilead Sciences, Inc.</t>
  </si>
  <si>
    <t>GILD</t>
  </si>
  <si>
    <t>Biotechnology</t>
  </si>
  <si>
    <t>Johnson &amp; Johnson</t>
  </si>
  <si>
    <t>JNJ</t>
  </si>
  <si>
    <t>Pharmaceuticals</t>
  </si>
  <si>
    <t>ResMed, Inc.</t>
  </si>
  <si>
    <t>RMD</t>
  </si>
  <si>
    <t>Health Care Equipment</t>
  </si>
  <si>
    <t>Company name</t>
  </si>
  <si>
    <t>Ticker symbol</t>
  </si>
  <si>
    <t>Subindustry</t>
  </si>
  <si>
    <t>Cerner Corporation</t>
  </si>
  <si>
    <t>CERN</t>
  </si>
  <si>
    <t>Health Care Technology</t>
  </si>
  <si>
    <t>Gilead Sciences, Inc.</t>
  </si>
  <si>
    <t>GILD</t>
  </si>
  <si>
    <t>Biotechnology</t>
  </si>
  <si>
    <t>Johnson &amp; Johnson</t>
  </si>
  <si>
    <t>JNJ</t>
  </si>
  <si>
    <t>Pharmaceuticals</t>
  </si>
  <si>
    <t>ResMed, Inc.</t>
  </si>
  <si>
    <t>RMD</t>
  </si>
  <si>
    <t>Health Care Equipment</t>
  </si>
  <si>
    <t>GILD</t>
  </si>
  <si>
    <t>JNJ</t>
  </si>
  <si>
    <t>CERN</t>
  </si>
  <si>
    <t>HealthCare Technology</t>
  </si>
</sst>
</file>

<file path=xl/styles.xml><?xml version="1.0" encoding="utf-8"?>
<styleSheet xmlns="http://schemas.openxmlformats.org/spreadsheetml/2006/main">
  <numFmts count="3">
    <numFmt numFmtId="0" formatCode="General"/>
    <numFmt numFmtId="3" formatCode="#,##0"/>
    <numFmt numFmtId="14" formatCode="m/d/yyyy"/>
  </numFmts>
  <fonts count="10">
    <font>
      <name val="Calibri"/>
      <sz val="12"/>
    </font>
    <font>
      <name val="Calibri"/>
      <b/>
      <sz val="12"/>
      <color rgb="FF000000"/>
    </font>
    <font>
      <name val="Calibri"/>
      <sz val="12"/>
      <color rgb="FFFF0000"/>
    </font>
    <font>
      <name val="Calibri"/>
      <b/>
      <sz val="12"/>
      <color rgb="FF0000FF"/>
    </font>
    <font>
      <name val="Calibri"/>
      <sz val="12"/>
      <color rgb="FF000000"/>
    </font>
    <font>
      <name val="Arial"/>
      <sz val="10"/>
    </font>
    <font>
      <name val="Arial"/>
      <b/>
      <sz val="10"/>
      <color indexed="9"/>
    </font>
    <font>
      <name val="Arial"/>
      <b/>
      <sz val="14"/>
      <color rgb="FF222222"/>
    </font>
    <font>
      <name val="Arial"/>
      <sz val="14"/>
      <color rgb="FF222222"/>
    </font>
    <font>
      <name val="Arial"/>
      <sz val="14"/>
      <color rgb="FF0B0080"/>
    </font>
  </fonts>
  <fills count="4">
    <fill>
      <patternFill patternType="none"/>
    </fill>
    <fill>
      <patternFill patternType="gray125"/>
    </fill>
    <fill>
      <patternFill patternType="solid">
        <fgColor rgb="FFD8D8D8"/>
        <bgColor indexed="64"/>
      </patternFill>
    </fill>
    <fill>
      <patternFill patternType="solid">
        <fgColor indexed="56"/>
        <bgColor indexed="23"/>
      </patternFill>
    </fill>
  </fills>
  <borders count="3">
    <border>
      <left/>
      <right/>
      <top/>
      <bottom/>
      <diagonal/>
    </border>
    <border>
      <left style="thin">
        <color indexed="64"/>
      </left>
      <right style="thin">
        <color indexed="64"/>
      </right>
      <top style="thin">
        <color indexed="64"/>
      </top>
      <bottom style="thin">
        <color indexed="64"/>
      </bottom>
      <diagonal/>
    </border>
    <border>
      <left style="thin">
        <color indexed="9"/>
      </left>
      <right style="thin">
        <color indexed="9"/>
      </right>
      <top style="thin">
        <color indexed="9"/>
      </top>
      <bottom style="thin">
        <color indexed="9"/>
      </bottom>
      <diagonal/>
    </border>
  </borders>
  <cellStyleXfs count="2">
    <xf numFmtId="0" fontId="0" fillId="0" borderId="0">
      <alignment vertical="center"/>
    </xf>
    <xf numFmtId="0" fontId="5" fillId="0" borderId="0">
      <alignment vertical="bottom"/>
      <protection locked="0" hidden="0"/>
    </xf>
  </cellStyleXfs>
  <cellXfs count="16">
    <xf numFmtId="0" fontId="0" fillId="0" borderId="0" xfId="0">
      <alignment vertical="center"/>
    </xf>
    <xf numFmtId="0" fontId="1" fillId="0" borderId="0" xfId="0" applyFont="1" applyAlignment="1">
      <alignment vertical="bottom"/>
    </xf>
    <xf numFmtId="0" fontId="2" fillId="0" borderId="0" xfId="0" applyFont="1" applyFill="1" applyAlignment="1">
      <alignment vertical="bottom"/>
    </xf>
    <xf numFmtId="0" fontId="3" fillId="2" borderId="1" xfId="0" applyFont="1" applyFill="1" applyBorder="1" applyAlignment="1">
      <alignment vertical="bottom"/>
    </xf>
    <xf numFmtId="0" fontId="4" fillId="0" borderId="0" xfId="0" applyAlignment="1">
      <alignment horizontal="left" vertical="bottom" wrapText="1"/>
    </xf>
    <xf numFmtId="0" fontId="1" fillId="0" borderId="0" xfId="0" applyFont="1" applyAlignment="1">
      <alignment horizontal="center" vertical="bottom"/>
    </xf>
    <xf numFmtId="0" fontId="4" fillId="0" borderId="0" xfId="0" applyAlignment="1">
      <alignment vertical="bottom" wrapText="1"/>
    </xf>
    <xf numFmtId="0" fontId="4" fillId="2" borderId="1" xfId="0" applyFill="1" applyBorder="1" applyAlignment="1">
      <alignment vertical="bottom"/>
    </xf>
    <xf numFmtId="0" fontId="4" fillId="0" borderId="0" xfId="0" applyAlignment="1">
      <alignment horizontal="left" vertical="bottom" indent="1"/>
    </xf>
    <xf numFmtId="3" fontId="4" fillId="2" borderId="1" xfId="0" applyNumberFormat="1" applyFill="1" applyBorder="1" applyAlignment="1">
      <alignment vertical="bottom"/>
    </xf>
    <xf numFmtId="0" fontId="5" fillId="0" borderId="0" xfId="1" applyAlignment="1">
      <alignment vertical="bottom"/>
    </xf>
    <xf numFmtId="0" fontId="6" fillId="3" borderId="2" xfId="1" applyFont="1" applyFill="1" applyBorder="1" applyAlignment="1">
      <alignment horizontal="center" vertical="bottom"/>
    </xf>
    <xf numFmtId="0" fontId="7" fillId="0" borderId="0" xfId="0" applyFont="1" applyAlignment="1">
      <alignment vertical="bottom"/>
    </xf>
    <xf numFmtId="0" fontId="8" fillId="0" borderId="0" xfId="0" applyFont="1" applyAlignment="1">
      <alignment vertical="bottom"/>
    </xf>
    <xf numFmtId="14" fontId="8" fillId="0" borderId="0" xfId="0" applyNumberFormat="1" applyFont="1" applyAlignment="1">
      <alignment vertical="bottom"/>
    </xf>
    <xf numFmtId="0" fontId="9" fillId="0" borderId="0" xfId="0" applyFont="1" applyAlignment="1">
      <alignment vertical="bottom"/>
    </xf>
  </cellXfs>
  <cellStyles count="2">
    <cellStyle name="常规" xfId="0" builtinId="0"/>
    <cellStyle name="Normal 2" xfId="1"/>
  </cellStyles>
  <dxfs count="0"/>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worksheet" Target="worksheets/sheet3.xml"/><Relationship Id="rId4" Type="http://schemas.openxmlformats.org/officeDocument/2006/relationships/sharedStrings" Target="sharedStrings.xml"/><Relationship Id="rId5" Type="http://schemas.openxmlformats.org/officeDocument/2006/relationships/styles" Target="styles.xml"/><Relationship Id="rId6"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dir="t" rig="threeP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r="http://schemas.openxmlformats.org/officeDocument/2006/relationships" xmlns="http://schemas.openxmlformats.org/spreadsheetml/2006/main">
  <dimension ref="A1:I38"/>
  <sheetViews>
    <sheetView workbookViewId="0" zoomScale="41">
      <selection activeCell="D15" sqref="D15"/>
    </sheetView>
  </sheetViews>
  <sheetFormatPr defaultRowHeight="16.0" defaultColWidth="10"/>
  <cols>
    <col min="1" max="1" customWidth="1" width="40.164062" style="0"/>
    <col min="2" max="2" customWidth="1" width="18.0" style="0"/>
    <col min="3" max="3" customWidth="1" width="18.0" style="0"/>
    <col min="4" max="4" customWidth="1" width="18.0" style="0"/>
    <col min="5" max="5" customWidth="1" width="18.0" style="0"/>
    <col min="257" max="16384" width="9" style="0" hidden="0"/>
  </cols>
  <sheetData>
    <row r="2" spans="8:8" ht="16.55">
      <c r="A2" s="1" t="s">
        <v>304</v>
      </c>
    </row>
    <row r="3" spans="8:8">
      <c r="A3"/>
    </row>
    <row r="6" spans="8:8">
      <c r="A6" s="2"/>
    </row>
    <row r="8" spans="8:8" ht="16.55">
      <c r="A8"/>
      <c r="B8" s="3"/>
      <c r="C8" t="s">
        <v>200</v>
      </c>
    </row>
    <row r="9" spans="8:8" ht="16.95">
      <c r="A9" t="s">
        <v>196</v>
      </c>
      <c r="B9" s="3"/>
      <c r="C9" t="s">
        <v>200</v>
      </c>
    </row>
    <row r="11" spans="8:8" ht="48.0" customHeight="1">
      <c r="A11" s="4" t="s">
        <v>280</v>
      </c>
      <c r="B11" s="4"/>
      <c r="C11" s="4"/>
      <c r="D11" s="4"/>
      <c r="E11" s="4"/>
    </row>
    <row r="13" spans="8:8">
      <c r="B13" s="5" t="s">
        <v>201</v>
      </c>
      <c r="C13" s="5" t="s">
        <v>202</v>
      </c>
      <c r="D13" s="5" t="s">
        <v>203</v>
      </c>
    </row>
    <row r="14" spans="8:8" ht="16.6">
      <c r="B14" t="s">
        <v>306</v>
      </c>
      <c r="C14" t="s">
        <v>340</v>
      </c>
      <c r="D14" t="s">
        <v>341</v>
      </c>
    </row>
    <row r="15" spans="8:8" ht="16.6">
      <c r="B15" t="s">
        <v>307</v>
      </c>
      <c r="C15" t="s">
        <v>338</v>
      </c>
      <c r="D15" t="str">
        <f>Subindustry2</f>
        <v>Biotechnology</v>
      </c>
    </row>
    <row r="16" spans="8:8" ht="16.6">
      <c r="B16" t="str">
        <f>Company3</f>
        <v>Zoetis</v>
      </c>
      <c r="C16" t="s">
        <v>339</v>
      </c>
      <c r="D16" t="str">
        <f>Subindustry3</f>
        <v>Pharmaceuticals</v>
      </c>
    </row>
    <row r="18" spans="8:8">
      <c r="A18" t="s">
        <v>217</v>
      </c>
    </row>
    <row r="19" spans="8:8">
      <c r="A19" t="s">
        <v>218</v>
      </c>
    </row>
    <row r="21" spans="8:8">
      <c r="A21" t="s">
        <v>202</v>
      </c>
      <c r="B21" t="str">
        <f>C14</f>
        <v>CERN</v>
      </c>
      <c r="C21" t="str">
        <f>C15</f>
        <v>GILD</v>
      </c>
      <c r="D21" t="str">
        <f>C16</f>
        <v>JNJ</v>
      </c>
    </row>
    <row r="22" spans="8:8" ht="51.0">
      <c r="A22" s="6" t="s">
        <v>281</v>
      </c>
      <c r="B22" s="7">
        <v>1000.0</v>
      </c>
      <c r="C22" s="7">
        <v>1000.0</v>
      </c>
      <c r="D22" s="7">
        <v>1000.0</v>
      </c>
    </row>
    <row r="23" spans="8:8">
      <c r="A23" t="s">
        <v>205</v>
      </c>
    </row>
    <row r="24" spans="8:8">
      <c r="A24" s="8" t="s">
        <v>207</v>
      </c>
      <c r="B24" s="9">
        <v>2419929.0</v>
      </c>
      <c r="C24" s="7">
        <v>1.34529E7</v>
      </c>
      <c r="D24" s="7">
        <v>8.2059E7</v>
      </c>
    </row>
    <row r="25" spans="8:8">
      <c r="A25" s="8" t="s">
        <v>208</v>
      </c>
      <c r="B25" s="9">
        <v>992564.0</v>
      </c>
      <c r="C25" s="7">
        <v>1816300.0</v>
      </c>
      <c r="D25" s="7">
        <v>2.7556E7</v>
      </c>
    </row>
    <row r="26" spans="8:8">
      <c r="A26" s="8" t="s">
        <v>213</v>
      </c>
      <c r="B26" s="7">
        <v>536902.0</v>
      </c>
      <c r="C26" s="7">
        <v>2106300.0</v>
      </c>
      <c r="D26" s="7">
        <v>2.2178E7</v>
      </c>
    </row>
    <row r="27" spans="8:8">
      <c r="A27" s="8" t="s">
        <v>214</v>
      </c>
      <c r="B27" s="7">
        <v>688017.0</v>
      </c>
      <c r="C27" s="7">
        <v>5635800.0</v>
      </c>
      <c r="D27" s="7">
        <v>3.4423E7</v>
      </c>
    </row>
    <row r="28" spans="8:8">
      <c r="A28" s="8" t="s">
        <v>210</v>
      </c>
      <c r="B28" s="7">
        <v>48641.0</v>
      </c>
      <c r="C28" s="7">
        <v>200600.0</v>
      </c>
      <c r="D28" s="7"/>
    </row>
    <row r="29" spans="8:8">
      <c r="A29" s="8" t="s">
        <v>211</v>
      </c>
      <c r="B29" s="7">
        <v>-47368.0</v>
      </c>
      <c r="C29" s="7">
        <v>-13100.0</v>
      </c>
      <c r="D29" s="7">
        <v>-2791000.0</v>
      </c>
    </row>
    <row r="30" spans="8:8">
      <c r="A30" s="8" t="s">
        <v>209</v>
      </c>
      <c r="B30" s="7">
        <v>88352.0</v>
      </c>
      <c r="C30" s="7">
        <v>1425600.0</v>
      </c>
      <c r="D30" s="7">
        <v>2209000.0</v>
      </c>
    </row>
    <row r="32" spans="8:8">
      <c r="A32" t="s">
        <v>206</v>
      </c>
    </row>
    <row r="33" spans="8:8">
      <c r="A33" s="8" t="s">
        <v>212</v>
      </c>
      <c r="B33" s="7">
        <v>2233788.0</v>
      </c>
      <c r="C33" s="7">
        <v>1.25981E7</v>
      </c>
      <c r="D33" s="7">
        <v>5.9752E7</v>
      </c>
    </row>
    <row r="35" spans="8:8">
      <c r="A35" t="s">
        <v>216</v>
      </c>
      <c r="B35" s="9">
        <f>B24-B25-B30</f>
        <v>1339013.0</v>
      </c>
      <c r="C35" s="9">
        <f>C24-C25-C30</f>
        <v>1.0211E7</v>
      </c>
      <c r="D35" s="9">
        <f>D24-D25-D30</f>
        <v>5.2294E7</v>
      </c>
    </row>
    <row r="36" spans="8:8">
      <c r="A36" t="s">
        <v>215</v>
      </c>
      <c r="B36" s="7">
        <f>(B35-B27)-(B33*0.1)</f>
        <v>427617.2</v>
      </c>
      <c r="C36" s="7">
        <f>(C35-C27)-(C33*0.1)</f>
        <v>3315390.0</v>
      </c>
      <c r="D36" s="7">
        <f>(D35-D27)-(D33*0.1)</f>
        <v>1.18958E7</v>
      </c>
    </row>
    <row r="37" spans="8:8" ht="51.0">
      <c r="A37" s="6" t="s">
        <v>219</v>
      </c>
      <c r="B37" s="7">
        <f>B36/B26</f>
        <v>0.7964529839710041</v>
      </c>
      <c r="C37" s="7">
        <f>C36/C26</f>
        <v>1.5740350377439112</v>
      </c>
      <c r="D37" s="7">
        <f>D36/D26</f>
        <v>0.5363783930020741</v>
      </c>
    </row>
    <row r="38" spans="8:8">
      <c r="B38">
        <v>0.796</v>
      </c>
      <c r="C38">
        <v>1.574</v>
      </c>
      <c r="D38">
        <v>0.536</v>
      </c>
    </row>
  </sheetData>
  <mergeCells count="1">
    <mergeCell ref="A11:E11"/>
  </mergeCells>
  <pageMargins left="0.75" right="0.75" top="1.0" bottom="1.0" header="0.5" footer="0.5"/>
</worksheet>
</file>

<file path=xl/worksheets/sheet2.xml><?xml version="1.0" encoding="utf-8"?>
<worksheet xmlns:r="http://schemas.openxmlformats.org/officeDocument/2006/relationships" xmlns="http://schemas.openxmlformats.org/spreadsheetml/2006/main">
  <dimension ref="B1:BF86"/>
  <sheetViews>
    <sheetView tabSelected="1" workbookViewId="0" zoomScale="74">
      <selection activeCell="A59" sqref="A59:IV59"/>
    </sheetView>
  </sheetViews>
  <sheetFormatPr defaultRowHeight="13.0" defaultColWidth="10"/>
  <cols>
    <col min="1" max="1" customWidth="1" width="10.832031" style="10"/>
    <col min="2" max="2" customWidth="1" width="10.832031" style="10"/>
    <col min="3" max="3" customWidth="1" width="10.832031" style="10"/>
    <col min="4" max="4" customWidth="1" width="10.832031" style="10"/>
    <col min="5" max="5" customWidth="1" width="10.832031" style="10"/>
    <col min="6" max="6" customWidth="1" width="10.832031" style="10"/>
    <col min="7" max="7" customWidth="1" width="10.832031" style="10"/>
    <col min="8" max="8" customWidth="1" width="10.832031" style="10"/>
    <col min="9" max="9" customWidth="1" width="10.832031" style="10"/>
    <col min="10" max="10" customWidth="1" width="10.832031" style="10"/>
    <col min="11" max="11" customWidth="1" width="10.832031" style="10"/>
    <col min="12" max="12" customWidth="1" width="10.832031" style="10"/>
    <col min="13" max="13" customWidth="1" width="10.832031" style="10"/>
    <col min="14" max="14" customWidth="1" width="10.832031" style="10"/>
    <col min="15" max="15" customWidth="1" width="10.832031" style="10"/>
    <col min="16" max="16" customWidth="1" width="10.832031" style="10"/>
    <col min="17" max="17" customWidth="1" width="10.832031" style="10"/>
    <col min="18" max="18" customWidth="1" width="10.832031" style="10"/>
    <col min="19" max="19" customWidth="1" width="10.832031" style="10"/>
    <col min="20" max="20" customWidth="1" width="10.832031" style="10"/>
    <col min="21" max="21" customWidth="1" width="10.832031" style="10"/>
    <col min="22" max="22" customWidth="1" width="10.832031" style="10"/>
    <col min="23" max="23" customWidth="1" width="10.832031" style="10"/>
    <col min="24" max="24" customWidth="1" width="10.832031" style="10"/>
    <col min="25" max="25" customWidth="1" width="10.832031" style="10"/>
    <col min="26" max="26" customWidth="1" width="10.832031" style="10"/>
    <col min="27" max="27" customWidth="1" width="10.832031" style="10"/>
    <col min="28" max="28" customWidth="1" width="10.832031" style="10"/>
    <col min="29" max="29" customWidth="1" width="10.832031" style="10"/>
    <col min="30" max="30" customWidth="1" width="10.832031" style="10"/>
    <col min="31" max="31" customWidth="1" width="10.832031" style="10"/>
    <col min="32" max="32" customWidth="1" width="10.832031" style="10"/>
    <col min="33" max="33" customWidth="1" width="10.832031" style="10"/>
    <col min="34" max="34" customWidth="1" width="10.832031" style="10"/>
    <col min="35" max="35" customWidth="1" width="10.832031" style="10"/>
    <col min="36" max="36" customWidth="1" width="10.832031" style="10"/>
    <col min="37" max="37" customWidth="1" width="10.832031" style="10"/>
    <col min="38" max="38" customWidth="1" width="10.832031" style="10"/>
    <col min="39" max="39" customWidth="1" width="10.832031" style="10"/>
    <col min="40" max="40" customWidth="1" width="10.832031" style="10"/>
    <col min="41" max="41" customWidth="1" width="10.832031" style="10"/>
    <col min="42" max="42" customWidth="1" width="10.832031" style="10"/>
    <col min="43" max="43" customWidth="1" width="10.832031" style="10"/>
    <col min="44" max="44" customWidth="1" width="10.832031" style="10"/>
    <col min="45" max="45" customWidth="1" width="10.832031" style="10"/>
    <col min="46" max="46" customWidth="1" width="10.832031" style="10"/>
    <col min="47" max="47" customWidth="1" width="10.832031" style="10"/>
    <col min="48" max="48" customWidth="1" width="10.832031" style="10"/>
    <col min="49" max="49" customWidth="1" width="10.832031" style="10"/>
    <col min="50" max="50" customWidth="1" width="10.832031" style="10"/>
    <col min="51" max="51" customWidth="1" width="10.832031" style="10"/>
    <col min="52" max="52" customWidth="1" width="10.832031" style="10"/>
    <col min="53" max="53" customWidth="1" width="10.832031" style="10"/>
    <col min="54" max="54" customWidth="1" width="10.832031" style="10"/>
    <col min="55" max="55" customWidth="1" width="10.832031" style="10"/>
    <col min="56" max="56" customWidth="1" width="10.832031" style="10"/>
    <col min="57" max="57" customWidth="1" width="10.832031" style="10"/>
    <col min="58" max="58" customWidth="1" width="10.832031" style="10"/>
    <col min="59" max="59" customWidth="1" width="10.832031" style="10"/>
    <col min="60" max="60" customWidth="1" width="10.832031" style="10"/>
    <col min="61" max="61" customWidth="1" width="10.832031" style="10"/>
    <col min="62" max="62" customWidth="1" width="10.832031" style="10"/>
    <col min="63" max="63" customWidth="1" width="10.832031" style="10"/>
    <col min="64" max="64" customWidth="1" width="10.832031" style="10"/>
    <col min="65" max="65" customWidth="1" width="10.832031" style="10"/>
    <col min="66" max="66" customWidth="1" width="10.832031" style="10"/>
    <col min="67" max="67" customWidth="1" width="10.832031" style="10"/>
    <col min="68" max="68" customWidth="1" width="10.832031" style="10"/>
    <col min="69" max="69" customWidth="1" width="10.832031" style="10"/>
    <col min="70" max="70" customWidth="1" width="10.832031" style="10"/>
    <col min="71" max="71" customWidth="1" width="10.832031" style="10"/>
    <col min="72" max="72" customWidth="1" width="10.832031" style="10"/>
    <col min="73" max="73" customWidth="1" width="10.832031" style="10"/>
    <col min="74" max="74" customWidth="1" width="10.832031" style="10"/>
    <col min="75" max="75" customWidth="1" width="10.832031" style="10"/>
    <col min="76" max="76" customWidth="1" width="10.832031" style="10"/>
    <col min="77" max="77" customWidth="1" width="10.832031" style="10"/>
    <col min="78" max="78" customWidth="1" width="10.832031" style="10"/>
    <col min="79" max="79" customWidth="1" width="10.832031" style="10"/>
    <col min="80" max="80" customWidth="1" width="10.832031" style="10"/>
    <col min="81" max="81" customWidth="1" width="10.832031" style="10"/>
    <col min="82" max="82" customWidth="1" width="10.832031" style="10"/>
    <col min="83" max="83" customWidth="1" width="10.832031" style="10"/>
    <col min="84" max="84" customWidth="1" width="10.832031" style="10"/>
    <col min="85" max="85" customWidth="1" width="10.832031" style="10"/>
    <col min="86" max="86" customWidth="1" width="10.832031" style="10"/>
    <col min="87" max="87" customWidth="1" width="10.832031" style="10"/>
    <col min="88" max="88" customWidth="1" width="10.832031" style="10"/>
    <col min="89" max="89" customWidth="1" width="10.832031" style="10"/>
    <col min="90" max="90" customWidth="1" width="10.832031" style="10"/>
    <col min="91" max="91" customWidth="1" width="10.832031" style="10"/>
    <col min="92" max="92" customWidth="1" width="10.832031" style="10"/>
    <col min="93" max="93" customWidth="1" width="10.832031" style="10"/>
    <col min="94" max="94" customWidth="1" width="10.832031" style="10"/>
    <col min="95" max="95" customWidth="1" width="10.832031" style="10"/>
    <col min="96" max="96" customWidth="1" width="10.832031" style="10"/>
    <col min="97" max="97" customWidth="1" width="10.832031" style="10"/>
    <col min="98" max="98" customWidth="1" width="10.832031" style="10"/>
    <col min="99" max="99" customWidth="1" width="10.832031" style="10"/>
    <col min="100" max="100" customWidth="1" width="10.832031" style="10"/>
    <col min="101" max="101" customWidth="1" width="10.832031" style="10"/>
    <col min="102" max="102" customWidth="1" width="10.832031" style="10"/>
    <col min="103" max="103" customWidth="1" width="10.832031" style="10"/>
    <col min="104" max="104" customWidth="1" width="10.832031" style="10"/>
    <col min="105" max="105" customWidth="1" width="10.832031" style="10"/>
    <col min="106" max="106" customWidth="1" width="10.832031" style="10"/>
    <col min="107" max="107" customWidth="1" width="10.832031" style="10"/>
    <col min="108" max="108" customWidth="1" width="10.832031" style="10"/>
    <col min="109" max="109" customWidth="1" width="10.832031" style="10"/>
    <col min="110" max="110" customWidth="1" width="10.832031" style="10"/>
    <col min="111" max="111" customWidth="1" width="10.832031" style="10"/>
    <col min="112" max="112" customWidth="1" width="10.832031" style="10"/>
    <col min="113" max="113" customWidth="1" width="10.832031" style="10"/>
    <col min="114" max="114" customWidth="1" width="10.832031" style="10"/>
    <col min="115" max="115" customWidth="1" width="10.832031" style="10"/>
    <col min="116" max="116" customWidth="1" width="10.832031" style="10"/>
    <col min="117" max="117" customWidth="1" width="10.832031" style="10"/>
    <col min="118" max="118" customWidth="1" width="10.832031" style="10"/>
    <col min="119" max="119" customWidth="1" width="10.832031" style="10"/>
    <col min="120" max="120" customWidth="1" width="10.832031" style="10"/>
    <col min="121" max="121" customWidth="1" width="10.832031" style="10"/>
    <col min="122" max="122" customWidth="1" width="10.832031" style="10"/>
    <col min="123" max="123" customWidth="1" width="10.832031" style="10"/>
    <col min="124" max="124" customWidth="1" width="10.832031" style="10"/>
    <col min="125" max="125" customWidth="1" width="10.832031" style="10"/>
    <col min="126" max="126" customWidth="1" width="10.832031" style="10"/>
    <col min="127" max="127" customWidth="1" width="10.832031" style="10"/>
    <col min="128" max="128" customWidth="1" width="10.832031" style="10"/>
    <col min="129" max="129" customWidth="1" width="10.832031" style="10"/>
    <col min="130" max="130" customWidth="1" width="10.832031" style="10"/>
    <col min="131" max="131" customWidth="1" width="10.832031" style="10"/>
    <col min="132" max="132" customWidth="1" width="10.832031" style="10"/>
    <col min="133" max="133" customWidth="1" width="10.832031" style="10"/>
    <col min="134" max="134" customWidth="1" width="10.832031" style="10"/>
    <col min="135" max="135" customWidth="1" width="10.832031" style="10"/>
    <col min="136" max="136" customWidth="1" width="10.832031" style="10"/>
    <col min="137" max="137" customWidth="1" width="10.832031" style="10"/>
    <col min="138" max="138" customWidth="1" width="10.832031" style="10"/>
    <col min="139" max="139" customWidth="1" width="10.832031" style="10"/>
    <col min="140" max="140" customWidth="1" width="10.832031" style="10"/>
    <col min="141" max="141" customWidth="1" width="10.832031" style="10"/>
    <col min="142" max="142" customWidth="1" width="10.832031" style="10"/>
    <col min="143" max="143" customWidth="1" width="10.832031" style="10"/>
    <col min="144" max="144" customWidth="1" width="10.832031" style="10"/>
    <col min="145" max="145" customWidth="1" width="10.832031" style="10"/>
    <col min="146" max="146" customWidth="1" width="10.832031" style="10"/>
    <col min="147" max="147" customWidth="1" width="10.832031" style="10"/>
    <col min="148" max="148" customWidth="1" width="10.832031" style="10"/>
    <col min="149" max="149" customWidth="1" width="10.832031" style="10"/>
    <col min="150" max="150" customWidth="1" width="10.832031" style="10"/>
    <col min="151" max="151" customWidth="1" width="10.832031" style="10"/>
    <col min="152" max="152" customWidth="1" width="10.832031" style="10"/>
    <col min="153" max="153" customWidth="1" width="10.832031" style="10"/>
    <col min="154" max="154" customWidth="1" width="10.832031" style="10"/>
    <col min="155" max="155" customWidth="1" width="10.832031" style="10"/>
    <col min="156" max="156" customWidth="1" width="10.832031" style="10"/>
    <col min="157" max="157" customWidth="1" width="10.832031" style="10"/>
    <col min="158" max="158" customWidth="1" width="10.832031" style="10"/>
    <col min="159" max="159" customWidth="1" width="10.832031" style="10"/>
    <col min="160" max="160" customWidth="1" width="10.832031" style="10"/>
    <col min="161" max="161" customWidth="1" width="10.832031" style="10"/>
    <col min="162" max="162" customWidth="1" width="10.832031" style="10"/>
    <col min="163" max="163" customWidth="1" width="10.832031" style="10"/>
    <col min="164" max="164" customWidth="1" width="10.832031" style="10"/>
    <col min="165" max="165" customWidth="1" width="10.832031" style="10"/>
    <col min="166" max="166" customWidth="1" width="10.832031" style="10"/>
    <col min="167" max="167" customWidth="1" width="10.832031" style="10"/>
    <col min="168" max="168" customWidth="1" width="10.832031" style="10"/>
    <col min="169" max="169" customWidth="1" width="10.832031" style="10"/>
    <col min="170" max="170" customWidth="1" width="10.832031" style="10"/>
    <col min="171" max="171" customWidth="1" width="10.832031" style="10"/>
    <col min="172" max="172" customWidth="1" width="10.832031" style="10"/>
    <col min="173" max="173" customWidth="1" width="10.832031" style="10"/>
    <col min="174" max="174" customWidth="1" width="10.832031" style="10"/>
    <col min="175" max="175" customWidth="1" width="10.832031" style="10"/>
    <col min="176" max="176" customWidth="1" width="10.832031" style="10"/>
    <col min="177" max="177" customWidth="1" width="10.832031" style="10"/>
    <col min="178" max="178" customWidth="1" width="10.832031" style="10"/>
    <col min="179" max="179" customWidth="1" width="10.832031" style="10"/>
    <col min="180" max="180" customWidth="1" width="10.832031" style="10"/>
    <col min="181" max="181" customWidth="1" width="10.832031" style="10"/>
    <col min="182" max="182" customWidth="1" width="10.832031" style="10"/>
    <col min="183" max="183" customWidth="1" width="10.832031" style="10"/>
    <col min="184" max="184" customWidth="1" width="10.832031" style="10"/>
    <col min="185" max="185" customWidth="1" width="10.832031" style="10"/>
    <col min="186" max="186" customWidth="1" width="10.832031" style="10"/>
    <col min="187" max="187" customWidth="1" width="10.832031" style="10"/>
    <col min="188" max="188" customWidth="1" width="10.832031" style="10"/>
    <col min="189" max="189" customWidth="1" width="10.832031" style="10"/>
    <col min="190" max="190" customWidth="1" width="10.832031" style="10"/>
    <col min="191" max="191" customWidth="1" width="10.832031" style="10"/>
    <col min="192" max="192" customWidth="1" width="10.832031" style="10"/>
    <col min="193" max="193" customWidth="1" width="10.832031" style="10"/>
    <col min="194" max="194" customWidth="1" width="10.832031" style="10"/>
    <col min="195" max="195" customWidth="1" width="10.832031" style="10"/>
    <col min="196" max="196" customWidth="1" width="10.832031" style="10"/>
    <col min="197" max="197" customWidth="1" width="10.832031" style="10"/>
    <col min="198" max="198" customWidth="1" width="10.832031" style="10"/>
    <col min="199" max="199" customWidth="1" width="10.832031" style="10"/>
    <col min="200" max="200" customWidth="1" width="10.832031" style="10"/>
    <col min="201" max="201" customWidth="1" width="10.832031" style="10"/>
    <col min="202" max="202" customWidth="1" width="10.832031" style="10"/>
    <col min="203" max="203" customWidth="1" width="10.832031" style="10"/>
    <col min="204" max="204" customWidth="1" width="10.832031" style="10"/>
    <col min="205" max="205" customWidth="1" width="10.832031" style="10"/>
    <col min="206" max="206" customWidth="1" width="10.832031" style="10"/>
    <col min="207" max="207" customWidth="1" width="10.832031" style="10"/>
    <col min="208" max="208" customWidth="1" width="10.832031" style="10"/>
    <col min="209" max="209" customWidth="1" width="10.832031" style="10"/>
    <col min="210" max="210" customWidth="1" width="10.832031" style="10"/>
    <col min="211" max="211" customWidth="1" width="10.832031" style="10"/>
    <col min="212" max="212" customWidth="1" width="10.832031" style="10"/>
    <col min="213" max="213" customWidth="1" width="10.832031" style="10"/>
    <col min="214" max="214" customWidth="1" width="10.832031" style="10"/>
    <col min="215" max="215" customWidth="1" width="10.832031" style="10"/>
    <col min="216" max="216" customWidth="1" width="10.832031" style="10"/>
    <col min="217" max="217" customWidth="1" width="10.832031" style="10"/>
    <col min="218" max="218" customWidth="1" width="10.832031" style="10"/>
    <col min="219" max="219" customWidth="1" width="10.832031" style="10"/>
    <col min="220" max="220" customWidth="1" width="10.832031" style="10"/>
    <col min="221" max="221" customWidth="1" width="10.832031" style="10"/>
    <col min="222" max="222" customWidth="1" width="10.832031" style="10"/>
    <col min="223" max="223" customWidth="1" width="10.832031" style="10"/>
    <col min="224" max="224" customWidth="1" width="10.832031" style="10"/>
    <col min="225" max="225" customWidth="1" width="10.832031" style="10"/>
    <col min="226" max="226" customWidth="1" width="10.832031" style="10"/>
    <col min="227" max="227" customWidth="1" width="10.832031" style="10"/>
    <col min="228" max="228" customWidth="1" width="10.832031" style="10"/>
    <col min="229" max="229" customWidth="1" width="10.832031" style="10"/>
    <col min="230" max="230" customWidth="1" width="10.832031" style="10"/>
    <col min="231" max="231" customWidth="1" width="10.832031" style="10"/>
    <col min="232" max="232" customWidth="1" width="10.832031" style="10"/>
    <col min="233" max="233" customWidth="1" width="10.832031" style="10"/>
    <col min="234" max="234" customWidth="1" width="10.832031" style="10"/>
    <col min="235" max="235" customWidth="1" width="10.832031" style="10"/>
    <col min="236" max="236" customWidth="1" width="10.832031" style="10"/>
    <col min="237" max="237" customWidth="1" width="10.832031" style="10"/>
    <col min="238" max="238" customWidth="1" width="10.832031" style="10"/>
    <col min="239" max="239" customWidth="1" width="10.832031" style="10"/>
    <col min="240" max="240" customWidth="1" width="10.832031" style="10"/>
    <col min="241" max="241" customWidth="1" width="10.832031" style="10"/>
    <col min="242" max="242" customWidth="1" width="10.832031" style="10"/>
    <col min="243" max="243" customWidth="1" width="10.832031" style="10"/>
    <col min="244" max="244" customWidth="1" width="10.832031" style="10"/>
    <col min="245" max="245" customWidth="1" width="10.832031" style="10"/>
    <col min="246" max="246" customWidth="1" width="10.832031" style="10"/>
    <col min="247" max="247" customWidth="1" width="10.832031" style="10"/>
    <col min="248" max="248" customWidth="1" width="10.832031" style="10"/>
    <col min="249" max="249" customWidth="1" width="10.832031" style="10"/>
    <col min="250" max="250" customWidth="1" width="10.832031" style="10"/>
    <col min="251" max="251" customWidth="1" width="10.832031" style="10"/>
    <col min="252" max="252" customWidth="1" width="10.832031" style="10"/>
    <col min="253" max="253" customWidth="1" width="10.832031" style="10"/>
    <col min="254" max="254" customWidth="1" width="10.832031" style="10"/>
    <col min="255" max="255" customWidth="1" width="10.832031" style="10"/>
    <col min="256" max="256" customWidth="1" width="10.832031" style="10"/>
    <col min="257" max="16384" width="9" style="0" hidden="0"/>
  </cols>
  <sheetData>
    <row r="4" spans="8:8">
      <c r="B4" s="11" t="s">
        <v>291</v>
      </c>
      <c r="C4" s="10" t="str">
        <f>VLOOKUP(C32,region,2)</f>
        <v>Wyoming</v>
      </c>
      <c r="D4" s="10" t="s">
        <v>220</v>
      </c>
      <c r="E4" s="10" t="s">
        <v>221</v>
      </c>
      <c r="F4" s="10" t="s">
        <v>222</v>
      </c>
      <c r="G4" s="10" t="s">
        <v>223</v>
      </c>
      <c r="H4" s="10" t="s">
        <v>224</v>
      </c>
      <c r="I4" s="10" t="s">
        <v>225</v>
      </c>
      <c r="J4" s="10" t="s">
        <v>226</v>
      </c>
      <c r="K4" s="10" t="s">
        <v>227</v>
      </c>
      <c r="L4" s="10" t="s">
        <v>228</v>
      </c>
      <c r="M4" s="10" t="s">
        <v>229</v>
      </c>
      <c r="N4" s="10" t="s">
        <v>230</v>
      </c>
      <c r="O4" s="10" t="s">
        <v>231</v>
      </c>
      <c r="P4" s="10" t="s">
        <v>232</v>
      </c>
      <c r="Q4" s="10" t="s">
        <v>233</v>
      </c>
      <c r="R4" s="10" t="s">
        <v>234</v>
      </c>
      <c r="S4" s="10" t="s">
        <v>235</v>
      </c>
      <c r="T4" s="10" t="s">
        <v>236</v>
      </c>
      <c r="U4" s="10" t="s">
        <v>237</v>
      </c>
      <c r="V4" s="10" t="s">
        <v>238</v>
      </c>
      <c r="W4" s="10" t="s">
        <v>239</v>
      </c>
      <c r="X4" s="10" t="s">
        <v>240</v>
      </c>
      <c r="Y4" s="10" t="s">
        <v>241</v>
      </c>
      <c r="Z4" s="10" t="s">
        <v>242</v>
      </c>
      <c r="AA4" s="10" t="s">
        <v>243</v>
      </c>
      <c r="AB4" s="10" t="s">
        <v>244</v>
      </c>
      <c r="AC4" s="10" t="s">
        <v>245</v>
      </c>
      <c r="AD4" s="10" t="s">
        <v>246</v>
      </c>
      <c r="AE4" s="10" t="s">
        <v>247</v>
      </c>
      <c r="AF4" s="10" t="s">
        <v>248</v>
      </c>
      <c r="AG4" s="10" t="s">
        <v>249</v>
      </c>
      <c r="AH4" s="10" t="s">
        <v>250</v>
      </c>
      <c r="AI4" s="10" t="s">
        <v>251</v>
      </c>
      <c r="AJ4" s="10" t="s">
        <v>252</v>
      </c>
      <c r="AK4" s="10" t="s">
        <v>253</v>
      </c>
      <c r="AL4" s="10" t="s">
        <v>254</v>
      </c>
      <c r="AM4" s="10" t="s">
        <v>255</v>
      </c>
      <c r="AN4" s="10" t="s">
        <v>256</v>
      </c>
      <c r="AO4" s="10" t="s">
        <v>257</v>
      </c>
      <c r="AP4" s="10" t="s">
        <v>258</v>
      </c>
      <c r="AQ4" s="10" t="s">
        <v>259</v>
      </c>
      <c r="AR4" s="10" t="s">
        <v>260</v>
      </c>
      <c r="AS4" s="10" t="s">
        <v>261</v>
      </c>
      <c r="AT4" s="10" t="s">
        <v>262</v>
      </c>
      <c r="AU4" s="10" t="s">
        <v>263</v>
      </c>
      <c r="AV4" s="10" t="s">
        <v>264</v>
      </c>
      <c r="AW4" s="10" t="s">
        <v>265</v>
      </c>
      <c r="AX4" s="10" t="s">
        <v>266</v>
      </c>
      <c r="AY4" s="10" t="s">
        <v>267</v>
      </c>
      <c r="AZ4" s="10" t="s">
        <v>268</v>
      </c>
      <c r="BA4" s="10" t="s">
        <v>269</v>
      </c>
      <c r="BB4" s="10" t="s">
        <v>270</v>
      </c>
    </row>
    <row r="5" spans="8:8">
      <c r="B5" s="11">
        <v>1991.0</v>
      </c>
      <c r="C5" s="10">
        <f t="shared" si="0" ref="C5:C28">SUMIF(D$4:BB$4,C$4,D5:BB5)</f>
        <v>108.0</v>
      </c>
      <c r="D5" s="10">
        <v>1181.0</v>
      </c>
      <c r="E5" s="10">
        <v>142.0</v>
      </c>
      <c r="F5" s="10">
        <v>980.0</v>
      </c>
      <c r="G5" s="10">
        <v>608.0</v>
      </c>
      <c r="H5" s="10">
        <v>7712.0</v>
      </c>
      <c r="I5" s="10">
        <v>809.0</v>
      </c>
      <c r="J5" s="10">
        <v>957.0</v>
      </c>
      <c r="K5" s="10">
        <v>202.0</v>
      </c>
      <c r="L5" s="10">
        <v>159.0</v>
      </c>
      <c r="M5" s="10">
        <v>3761.0</v>
      </c>
      <c r="N5" s="10">
        <v>1796.0</v>
      </c>
      <c r="O5" s="10">
        <v>362.0</v>
      </c>
      <c r="P5" s="10">
        <v>231.0</v>
      </c>
      <c r="Q5" s="10">
        <v>2912.0</v>
      </c>
      <c r="R5" s="10">
        <v>1548.0</v>
      </c>
      <c r="S5" s="10">
        <v>719.0</v>
      </c>
      <c r="T5" s="10">
        <v>656.0</v>
      </c>
      <c r="U5" s="10">
        <v>1054.0</v>
      </c>
      <c r="V5" s="10">
        <v>1189.0</v>
      </c>
      <c r="W5" s="10">
        <v>287.0</v>
      </c>
      <c r="X5" s="10">
        <v>1397.0</v>
      </c>
      <c r="Y5" s="10">
        <v>1617.0</v>
      </c>
      <c r="Z5" s="10">
        <v>2700.0</v>
      </c>
      <c r="AA5" s="10">
        <v>1038.0</v>
      </c>
      <c r="AB5" s="10">
        <v>678.0</v>
      </c>
      <c r="AC5" s="10">
        <v>1337.0</v>
      </c>
      <c r="AD5" s="10">
        <v>204.0</v>
      </c>
      <c r="AE5" s="10">
        <v>412.0</v>
      </c>
      <c r="AF5" s="10">
        <v>347.0</v>
      </c>
      <c r="AG5" s="10">
        <v>305.0</v>
      </c>
      <c r="AH5" s="10">
        <v>2360.0</v>
      </c>
      <c r="AI5" s="10">
        <v>376.0</v>
      </c>
      <c r="AJ5" s="10">
        <v>4883.0</v>
      </c>
      <c r="AK5" s="10">
        <v>1796.0</v>
      </c>
      <c r="AL5" s="10">
        <v>152.0</v>
      </c>
      <c r="AM5" s="10">
        <v>2862.0</v>
      </c>
      <c r="AN5" s="10">
        <v>842.0</v>
      </c>
      <c r="AO5" s="10">
        <v>701.0</v>
      </c>
      <c r="AP5" s="10">
        <v>3511.0</v>
      </c>
      <c r="AQ5" s="10">
        <v>290.0</v>
      </c>
      <c r="AR5" s="10">
        <v>879.0</v>
      </c>
      <c r="AS5" s="10">
        <v>154.0</v>
      </c>
      <c r="AT5" s="10">
        <v>1466.0</v>
      </c>
      <c r="AU5" s="10">
        <v>4588.0</v>
      </c>
      <c r="AV5" s="10">
        <v>410.0</v>
      </c>
      <c r="AW5" s="10">
        <v>137.0</v>
      </c>
      <c r="AX5" s="10">
        <v>1691.0</v>
      </c>
      <c r="AY5" s="10">
        <v>1372.0</v>
      </c>
      <c r="AZ5" s="10">
        <v>546.0</v>
      </c>
      <c r="BA5" s="10">
        <v>1204.0</v>
      </c>
      <c r="BB5" s="10">
        <v>108.0</v>
      </c>
    </row>
    <row r="6" spans="8:8">
      <c r="B6" s="11">
        <v>1992.0</v>
      </c>
      <c r="C6" s="10">
        <f t="shared" si="0"/>
        <v>110.0</v>
      </c>
      <c r="D6" s="10">
        <v>1240.0</v>
      </c>
      <c r="E6" s="10">
        <v>149.0</v>
      </c>
      <c r="F6" s="10">
        <v>1024.0</v>
      </c>
      <c r="G6" s="10">
        <v>630.0</v>
      </c>
      <c r="H6" s="10">
        <v>7927.0</v>
      </c>
      <c r="I6" s="10">
        <v>858.0</v>
      </c>
      <c r="J6" s="10">
        <v>989.0</v>
      </c>
      <c r="K6" s="10">
        <v>212.0</v>
      </c>
      <c r="L6" s="10">
        <v>159.0</v>
      </c>
      <c r="M6" s="10">
        <v>3887.0</v>
      </c>
      <c r="N6" s="10">
        <v>1882.0</v>
      </c>
      <c r="O6" s="10">
        <v>363.0</v>
      </c>
      <c r="P6" s="10">
        <v>242.0</v>
      </c>
      <c r="Q6" s="10">
        <v>2999.0</v>
      </c>
      <c r="R6" s="10">
        <v>1640.0</v>
      </c>
      <c r="S6" s="10">
        <v>754.0</v>
      </c>
      <c r="T6" s="10">
        <v>692.0</v>
      </c>
      <c r="U6" s="10">
        <v>1084.0</v>
      </c>
      <c r="V6" s="10">
        <v>1225.0</v>
      </c>
      <c r="W6" s="10">
        <v>296.0</v>
      </c>
      <c r="X6" s="10">
        <v>1431.0</v>
      </c>
      <c r="Y6" s="10">
        <v>1659.0</v>
      </c>
      <c r="Z6" s="10">
        <v>2796.0</v>
      </c>
      <c r="AA6" s="10">
        <v>1081.0</v>
      </c>
      <c r="AB6" s="10">
        <v>706.0</v>
      </c>
      <c r="AC6" s="10">
        <v>1391.0</v>
      </c>
      <c r="AD6" s="10">
        <v>217.0</v>
      </c>
      <c r="AE6" s="10">
        <v>432.0</v>
      </c>
      <c r="AF6" s="10">
        <v>382.0</v>
      </c>
      <c r="AG6" s="10">
        <v>318.0</v>
      </c>
      <c r="AH6" s="10">
        <v>2459.0</v>
      </c>
      <c r="AI6" s="10">
        <v>399.0</v>
      </c>
      <c r="AJ6" s="10">
        <v>5040.0</v>
      </c>
      <c r="AK6" s="10">
        <v>1883.0</v>
      </c>
      <c r="AL6" s="10">
        <v>159.0</v>
      </c>
      <c r="AM6" s="10">
        <v>2931.0</v>
      </c>
      <c r="AN6" s="10">
        <v>884.0</v>
      </c>
      <c r="AO6" s="10">
        <v>739.0</v>
      </c>
      <c r="AP6" s="10">
        <v>3667.0</v>
      </c>
      <c r="AQ6" s="10">
        <v>294.0</v>
      </c>
      <c r="AR6" s="10">
        <v>914.0</v>
      </c>
      <c r="AS6" s="10">
        <v>161.0</v>
      </c>
      <c r="AT6" s="10">
        <v>1539.0</v>
      </c>
      <c r="AU6" s="10">
        <v>4778.0</v>
      </c>
      <c r="AV6" s="10">
        <v>428.0</v>
      </c>
      <c r="AW6" s="10">
        <v>141.0</v>
      </c>
      <c r="AX6" s="10">
        <v>1739.0</v>
      </c>
      <c r="AY6" s="10">
        <v>1426.0</v>
      </c>
      <c r="AZ6" s="10">
        <v>565.0</v>
      </c>
      <c r="BA6" s="10">
        <v>1265.0</v>
      </c>
      <c r="BB6" s="10">
        <v>110.0</v>
      </c>
    </row>
    <row r="7" spans="8:8">
      <c r="B7" s="11">
        <v>1993.0</v>
      </c>
      <c r="C7" s="10">
        <f t="shared" si="0"/>
        <v>116.0</v>
      </c>
      <c r="D7" s="10">
        <v>1321.0</v>
      </c>
      <c r="E7" s="10">
        <v>153.0</v>
      </c>
      <c r="F7" s="10">
        <v>1132.0</v>
      </c>
      <c r="G7" s="10">
        <v>647.0</v>
      </c>
      <c r="H7" s="10">
        <v>7880.0</v>
      </c>
      <c r="I7" s="10">
        <v>1014.0</v>
      </c>
      <c r="J7" s="10">
        <v>1013.0</v>
      </c>
      <c r="K7" s="10">
        <v>219.0</v>
      </c>
      <c r="L7" s="10">
        <v>161.0</v>
      </c>
      <c r="M7" s="10">
        <v>4177.0</v>
      </c>
      <c r="N7" s="10">
        <v>1989.0</v>
      </c>
      <c r="O7" s="10">
        <v>390.0</v>
      </c>
      <c r="P7" s="10">
        <v>261.0</v>
      </c>
      <c r="Q7" s="10">
        <v>3158.0</v>
      </c>
      <c r="R7" s="10">
        <v>1735.0</v>
      </c>
      <c r="S7" s="10">
        <v>763.0</v>
      </c>
      <c r="T7" s="10">
        <v>722.0</v>
      </c>
      <c r="U7" s="10">
        <v>1127.0</v>
      </c>
      <c r="V7" s="10">
        <v>1272.0</v>
      </c>
      <c r="W7" s="10">
        <v>300.0</v>
      </c>
      <c r="X7" s="10">
        <v>1504.0</v>
      </c>
      <c r="Y7" s="10">
        <v>1724.0</v>
      </c>
      <c r="Z7" s="10">
        <v>2961.0</v>
      </c>
      <c r="AA7" s="10">
        <v>1134.0</v>
      </c>
      <c r="AB7" s="10">
        <v>721.0</v>
      </c>
      <c r="AC7" s="10">
        <v>1436.0</v>
      </c>
      <c r="AD7" s="10">
        <v>231.0</v>
      </c>
      <c r="AE7" s="10">
        <v>451.0</v>
      </c>
      <c r="AF7" s="10">
        <v>431.0</v>
      </c>
      <c r="AG7" s="10">
        <v>325.0</v>
      </c>
      <c r="AH7" s="10">
        <v>2588.0</v>
      </c>
      <c r="AI7" s="10">
        <v>422.0</v>
      </c>
      <c r="AJ7" s="10">
        <v>5228.0</v>
      </c>
      <c r="AK7" s="10">
        <v>1959.0</v>
      </c>
      <c r="AL7" s="10">
        <v>166.0</v>
      </c>
      <c r="AM7" s="10">
        <v>3142.0</v>
      </c>
      <c r="AN7" s="10">
        <v>886.0</v>
      </c>
      <c r="AO7" s="10">
        <v>768.0</v>
      </c>
      <c r="AP7" s="10">
        <v>3816.0</v>
      </c>
      <c r="AQ7" s="10">
        <v>309.0</v>
      </c>
      <c r="AR7" s="10">
        <v>949.0</v>
      </c>
      <c r="AS7" s="10">
        <v>162.0</v>
      </c>
      <c r="AT7" s="10">
        <v>1618.0</v>
      </c>
      <c r="AU7" s="10">
        <v>4992.0</v>
      </c>
      <c r="AV7" s="10">
        <v>462.0</v>
      </c>
      <c r="AW7" s="10">
        <v>140.0</v>
      </c>
      <c r="AX7" s="10">
        <v>1791.0</v>
      </c>
      <c r="AY7" s="10">
        <v>1472.0</v>
      </c>
      <c r="AZ7" s="10">
        <v>598.0</v>
      </c>
      <c r="BA7" s="10">
        <v>1358.0</v>
      </c>
      <c r="BB7" s="10">
        <v>116.0</v>
      </c>
    </row>
    <row r="8" spans="8:8">
      <c r="B8" s="11">
        <v>1994.0</v>
      </c>
      <c r="C8" s="10">
        <f t="shared" si="0"/>
        <v>117.0</v>
      </c>
      <c r="D8" s="10">
        <v>1411.0</v>
      </c>
      <c r="E8" s="10">
        <v>162.0</v>
      </c>
      <c r="F8" s="10">
        <v>1210.0</v>
      </c>
      <c r="G8" s="10">
        <v>700.0</v>
      </c>
      <c r="H8" s="10">
        <v>7942.0</v>
      </c>
      <c r="I8" s="10">
        <v>1036.0</v>
      </c>
      <c r="J8" s="10">
        <v>1052.0</v>
      </c>
      <c r="K8" s="10">
        <v>230.0</v>
      </c>
      <c r="L8" s="10">
        <v>142.0</v>
      </c>
      <c r="M8" s="10">
        <v>4703.0</v>
      </c>
      <c r="N8" s="10">
        <v>2148.0</v>
      </c>
      <c r="O8" s="10">
        <v>394.0</v>
      </c>
      <c r="P8" s="10">
        <v>272.0</v>
      </c>
      <c r="Q8" s="10">
        <v>3452.0</v>
      </c>
      <c r="R8" s="10">
        <v>1836.0</v>
      </c>
      <c r="S8" s="10">
        <v>796.0</v>
      </c>
      <c r="T8" s="10">
        <v>740.0</v>
      </c>
      <c r="U8" s="10">
        <v>1180.0</v>
      </c>
      <c r="V8" s="10">
        <v>1360.0</v>
      </c>
      <c r="W8" s="10">
        <v>318.0</v>
      </c>
      <c r="X8" s="10">
        <v>1602.0</v>
      </c>
      <c r="Y8" s="10">
        <v>1677.0</v>
      </c>
      <c r="Z8" s="10">
        <v>3066.0</v>
      </c>
      <c r="AA8" s="10">
        <v>1239.0</v>
      </c>
      <c r="AB8" s="10">
        <v>777.0</v>
      </c>
      <c r="AC8" s="10">
        <v>1501.0</v>
      </c>
      <c r="AD8" s="10">
        <v>230.0</v>
      </c>
      <c r="AE8" s="10">
        <v>479.0</v>
      </c>
      <c r="AF8" s="10">
        <v>476.0</v>
      </c>
      <c r="AG8" s="10">
        <v>327.0</v>
      </c>
      <c r="AH8" s="10">
        <v>2766.0</v>
      </c>
      <c r="AI8" s="10">
        <v>458.0</v>
      </c>
      <c r="AJ8" s="10">
        <v>5524.0</v>
      </c>
      <c r="AK8" s="10">
        <v>2090.0</v>
      </c>
      <c r="AL8" s="10">
        <v>184.0</v>
      </c>
      <c r="AM8" s="10">
        <v>3401.0</v>
      </c>
      <c r="AN8" s="10">
        <v>933.0</v>
      </c>
      <c r="AO8" s="10">
        <v>830.0</v>
      </c>
      <c r="AP8" s="10">
        <v>3917.0</v>
      </c>
      <c r="AQ8" s="10">
        <v>287.0</v>
      </c>
      <c r="AR8" s="10">
        <v>1022.0</v>
      </c>
      <c r="AS8" s="10">
        <v>180.0</v>
      </c>
      <c r="AT8" s="10">
        <v>1703.0</v>
      </c>
      <c r="AU8" s="10">
        <v>5248.0</v>
      </c>
      <c r="AV8" s="10">
        <v>507.0</v>
      </c>
      <c r="AW8" s="10">
        <v>140.0</v>
      </c>
      <c r="AX8" s="10">
        <v>1903.0</v>
      </c>
      <c r="AY8" s="10">
        <v>1565.0</v>
      </c>
      <c r="AZ8" s="10">
        <v>626.0</v>
      </c>
      <c r="BA8" s="10">
        <v>1470.0</v>
      </c>
      <c r="BB8" s="10">
        <v>117.0</v>
      </c>
    </row>
    <row r="9" spans="8:8">
      <c r="B9" s="11">
        <v>1995.0</v>
      </c>
      <c r="C9" s="10">
        <f t="shared" si="0"/>
        <v>123.0</v>
      </c>
      <c r="D9" s="10">
        <v>1488.0</v>
      </c>
      <c r="E9" s="10">
        <v>156.0</v>
      </c>
      <c r="F9" s="10">
        <v>1341.0</v>
      </c>
      <c r="G9" s="10">
        <v>761.0</v>
      </c>
      <c r="H9" s="10">
        <v>8150.0</v>
      </c>
      <c r="I9" s="10">
        <v>1074.0</v>
      </c>
      <c r="J9" s="10">
        <v>1219.0</v>
      </c>
      <c r="K9" s="10">
        <v>249.0</v>
      </c>
      <c r="L9" s="10">
        <v>179.0</v>
      </c>
      <c r="M9" s="10">
        <v>5401.0</v>
      </c>
      <c r="N9" s="10">
        <v>2303.0</v>
      </c>
      <c r="O9" s="10">
        <v>399.0</v>
      </c>
      <c r="P9" s="10">
        <v>287.0</v>
      </c>
      <c r="Q9" s="10">
        <v>3817.0</v>
      </c>
      <c r="R9" s="10">
        <v>2052.0</v>
      </c>
      <c r="S9" s="10">
        <v>824.0</v>
      </c>
      <c r="T9" s="10">
        <v>777.0</v>
      </c>
      <c r="U9" s="10">
        <v>1266.0</v>
      </c>
      <c r="V9" s="10">
        <v>1464.0</v>
      </c>
      <c r="W9" s="10">
        <v>354.0</v>
      </c>
      <c r="X9" s="10">
        <v>1679.0</v>
      </c>
      <c r="Y9" s="10">
        <v>2047.0</v>
      </c>
      <c r="Z9" s="10">
        <v>3346.0</v>
      </c>
      <c r="AA9" s="10">
        <v>1360.0</v>
      </c>
      <c r="AB9" s="10">
        <v>808.0</v>
      </c>
      <c r="AC9" s="10">
        <v>1639.0</v>
      </c>
      <c r="AD9" s="10">
        <v>239.0</v>
      </c>
      <c r="AE9" s="10">
        <v>510.0</v>
      </c>
      <c r="AF9" s="10">
        <v>533.0</v>
      </c>
      <c r="AG9" s="10">
        <v>371.0</v>
      </c>
      <c r="AH9" s="10">
        <v>3142.0</v>
      </c>
      <c r="AI9" s="10">
        <v>489.0</v>
      </c>
      <c r="AJ9" s="10">
        <v>6247.0</v>
      </c>
      <c r="AK9" s="10">
        <v>2298.0</v>
      </c>
      <c r="AL9" s="10">
        <v>195.0</v>
      </c>
      <c r="AM9" s="10">
        <v>3749.0</v>
      </c>
      <c r="AN9" s="10">
        <v>1001.0</v>
      </c>
      <c r="AO9" s="10">
        <v>903.0</v>
      </c>
      <c r="AP9" s="10">
        <v>4514.0</v>
      </c>
      <c r="AQ9" s="10">
        <v>373.0</v>
      </c>
      <c r="AR9" s="10">
        <v>1120.0</v>
      </c>
      <c r="AS9" s="10">
        <v>195.0</v>
      </c>
      <c r="AT9" s="10">
        <v>1895.0</v>
      </c>
      <c r="AU9" s="10">
        <v>5698.0</v>
      </c>
      <c r="AV9" s="10">
        <v>566.0</v>
      </c>
      <c r="AW9" s="10">
        <v>157.0</v>
      </c>
      <c r="AX9" s="10">
        <v>2179.0</v>
      </c>
      <c r="AY9" s="10">
        <v>1656.0</v>
      </c>
      <c r="AZ9" s="10">
        <v>686.0</v>
      </c>
      <c r="BA9" s="10">
        <v>1587.0</v>
      </c>
      <c r="BB9" s="10">
        <v>123.0</v>
      </c>
    </row>
    <row r="10" spans="8:8">
      <c r="B10" s="11">
        <v>1996.0</v>
      </c>
      <c r="C10" s="10">
        <f t="shared" si="0"/>
        <v>141.0</v>
      </c>
      <c r="D10" s="10">
        <v>1656.0</v>
      </c>
      <c r="E10" s="10">
        <v>179.0</v>
      </c>
      <c r="F10" s="10">
        <v>1488.0</v>
      </c>
      <c r="G10" s="10">
        <v>869.0</v>
      </c>
      <c r="H10" s="10">
        <v>8637.0</v>
      </c>
      <c r="I10" s="10">
        <v>1173.0</v>
      </c>
      <c r="J10" s="10">
        <v>1329.0</v>
      </c>
      <c r="K10" s="10">
        <v>283.0</v>
      </c>
      <c r="L10" s="10">
        <v>192.0</v>
      </c>
      <c r="M10" s="10">
        <v>6256.0</v>
      </c>
      <c r="N10" s="10">
        <v>2557.0</v>
      </c>
      <c r="O10" s="10">
        <v>411.0</v>
      </c>
      <c r="P10" s="10">
        <v>329.0</v>
      </c>
      <c r="Q10" s="10">
        <v>4284.0</v>
      </c>
      <c r="R10" s="10">
        <v>2220.0</v>
      </c>
      <c r="S10" s="10">
        <v>925.0</v>
      </c>
      <c r="T10" s="10">
        <v>872.0</v>
      </c>
      <c r="U10" s="10">
        <v>1402.0</v>
      </c>
      <c r="V10" s="10">
        <v>1581.0</v>
      </c>
      <c r="W10" s="10">
        <v>406.0</v>
      </c>
      <c r="X10" s="10">
        <v>1860.0</v>
      </c>
      <c r="Y10" s="10">
        <v>2251.0</v>
      </c>
      <c r="Z10" s="10">
        <v>3740.0</v>
      </c>
      <c r="AA10" s="10">
        <v>1531.0</v>
      </c>
      <c r="AB10" s="10">
        <v>889.0</v>
      </c>
      <c r="AC10" s="10">
        <v>1745.0</v>
      </c>
      <c r="AD10" s="10">
        <v>270.0</v>
      </c>
      <c r="AE10" s="10">
        <v>579.0</v>
      </c>
      <c r="AF10" s="10">
        <v>615.0</v>
      </c>
      <c r="AG10" s="10">
        <v>403.0</v>
      </c>
      <c r="AH10" s="10">
        <v>3490.0</v>
      </c>
      <c r="AI10" s="10">
        <v>532.0</v>
      </c>
      <c r="AJ10" s="10">
        <v>7090.0</v>
      </c>
      <c r="AK10" s="10">
        <v>2537.0</v>
      </c>
      <c r="AL10" s="10">
        <v>219.0</v>
      </c>
      <c r="AM10" s="10">
        <v>4202.0</v>
      </c>
      <c r="AN10" s="10">
        <v>1101.0</v>
      </c>
      <c r="AO10" s="10">
        <v>1033.0</v>
      </c>
      <c r="AP10" s="10">
        <v>5010.0</v>
      </c>
      <c r="AQ10" s="10">
        <v>420.0</v>
      </c>
      <c r="AR10" s="10">
        <v>1258.0</v>
      </c>
      <c r="AS10" s="10">
        <v>217.0</v>
      </c>
      <c r="AT10" s="10">
        <v>2072.0</v>
      </c>
      <c r="AU10" s="10">
        <v>6311.0</v>
      </c>
      <c r="AV10" s="10">
        <v>653.0</v>
      </c>
      <c r="AW10" s="10">
        <v>174.0</v>
      </c>
      <c r="AX10" s="10">
        <v>2356.0</v>
      </c>
      <c r="AY10" s="10">
        <v>1824.0</v>
      </c>
      <c r="AZ10" s="10">
        <v>729.0</v>
      </c>
      <c r="BA10" s="10">
        <v>1789.0</v>
      </c>
      <c r="BB10" s="10">
        <v>141.0</v>
      </c>
    </row>
    <row r="11" spans="8:8">
      <c r="B11" s="11">
        <v>1997.0</v>
      </c>
      <c r="C11" s="10">
        <f t="shared" si="0"/>
        <v>163.0</v>
      </c>
      <c r="D11" s="10">
        <v>1911.0</v>
      </c>
      <c r="E11" s="10">
        <v>209.0</v>
      </c>
      <c r="F11" s="10">
        <v>1602.0</v>
      </c>
      <c r="G11" s="10">
        <v>953.0</v>
      </c>
      <c r="H11" s="10">
        <v>9653.0</v>
      </c>
      <c r="I11" s="10">
        <v>1299.0</v>
      </c>
      <c r="J11" s="10">
        <v>1456.0</v>
      </c>
      <c r="K11" s="10">
        <v>328.0</v>
      </c>
      <c r="L11" s="10">
        <v>196.0</v>
      </c>
      <c r="M11" s="10">
        <v>7127.0</v>
      </c>
      <c r="N11" s="10">
        <v>2886.0</v>
      </c>
      <c r="O11" s="10">
        <v>455.0</v>
      </c>
      <c r="P11" s="10">
        <v>374.0</v>
      </c>
      <c r="Q11" s="10">
        <v>4705.0</v>
      </c>
      <c r="R11" s="10">
        <v>2391.0</v>
      </c>
      <c r="S11" s="10">
        <v>1013.0</v>
      </c>
      <c r="T11" s="10">
        <v>985.0</v>
      </c>
      <c r="U11" s="10">
        <v>1582.0</v>
      </c>
      <c r="V11" s="10">
        <v>1758.0</v>
      </c>
      <c r="W11" s="10">
        <v>478.0</v>
      </c>
      <c r="X11" s="10">
        <v>2130.0</v>
      </c>
      <c r="Y11" s="10">
        <v>2528.0</v>
      </c>
      <c r="Z11" s="10">
        <v>4072.0</v>
      </c>
      <c r="AA11" s="10">
        <v>1718.0</v>
      </c>
      <c r="AB11" s="10">
        <v>1003.0</v>
      </c>
      <c r="AC11" s="10">
        <v>1934.0</v>
      </c>
      <c r="AD11" s="10">
        <v>300.0</v>
      </c>
      <c r="AE11" s="10">
        <v>644.0</v>
      </c>
      <c r="AF11" s="10">
        <v>729.0</v>
      </c>
      <c r="AG11" s="10">
        <v>449.0</v>
      </c>
      <c r="AH11" s="10">
        <v>3919.0</v>
      </c>
      <c r="AI11" s="10">
        <v>566.0</v>
      </c>
      <c r="AJ11" s="10">
        <v>7888.0</v>
      </c>
      <c r="AK11" s="10">
        <v>2878.0</v>
      </c>
      <c r="AL11" s="10">
        <v>229.0</v>
      </c>
      <c r="AM11" s="10">
        <v>4739.0</v>
      </c>
      <c r="AN11" s="10">
        <v>1189.0</v>
      </c>
      <c r="AO11" s="10">
        <v>1170.0</v>
      </c>
      <c r="AP11" s="10">
        <v>5650.0</v>
      </c>
      <c r="AQ11" s="10">
        <v>452.0</v>
      </c>
      <c r="AR11" s="10">
        <v>1439.0</v>
      </c>
      <c r="AS11" s="10">
        <v>236.0</v>
      </c>
      <c r="AT11" s="10">
        <v>2340.0</v>
      </c>
      <c r="AU11" s="10">
        <v>7072.0</v>
      </c>
      <c r="AV11" s="10">
        <v>751.0</v>
      </c>
      <c r="AW11" s="10">
        <v>196.0</v>
      </c>
      <c r="AX11" s="10">
        <v>2611.0</v>
      </c>
      <c r="AY11" s="10">
        <v>2058.0</v>
      </c>
      <c r="AZ11" s="10">
        <v>816.0</v>
      </c>
      <c r="BA11" s="10">
        <v>1985.0</v>
      </c>
      <c r="BB11" s="10">
        <v>163.0</v>
      </c>
    </row>
    <row r="12" spans="8:8">
      <c r="B12" s="11">
        <v>1998.0</v>
      </c>
      <c r="C12" s="10">
        <f t="shared" si="0"/>
        <v>178.0</v>
      </c>
      <c r="D12" s="10">
        <v>2097.0</v>
      </c>
      <c r="E12" s="10">
        <v>229.0</v>
      </c>
      <c r="F12" s="10">
        <v>1858.0</v>
      </c>
      <c r="G12" s="10">
        <v>1051.0</v>
      </c>
      <c r="H12" s="10">
        <v>10696.0</v>
      </c>
      <c r="I12" s="10">
        <v>1452.0</v>
      </c>
      <c r="J12" s="10">
        <v>1662.0</v>
      </c>
      <c r="K12" s="10">
        <v>383.0</v>
      </c>
      <c r="L12" s="10">
        <v>202.0</v>
      </c>
      <c r="M12" s="10">
        <v>8249.0</v>
      </c>
      <c r="N12" s="10">
        <v>3159.0</v>
      </c>
      <c r="O12" s="10">
        <v>488.0</v>
      </c>
      <c r="P12" s="10">
        <v>413.0</v>
      </c>
      <c r="Q12" s="10">
        <v>5126.0</v>
      </c>
      <c r="R12" s="10">
        <v>2593.0</v>
      </c>
      <c r="S12" s="10">
        <v>1128.0</v>
      </c>
      <c r="T12" s="10">
        <v>1116.0</v>
      </c>
      <c r="U12" s="10">
        <v>1808.0</v>
      </c>
      <c r="V12" s="10">
        <v>1918.0</v>
      </c>
      <c r="W12" s="10">
        <v>534.0</v>
      </c>
      <c r="X12" s="10">
        <v>2350.0</v>
      </c>
      <c r="Y12" s="10">
        <v>2852.0</v>
      </c>
      <c r="Z12" s="10">
        <v>4402.0</v>
      </c>
      <c r="AA12" s="10">
        <v>1959.0</v>
      </c>
      <c r="AB12" s="10">
        <v>1119.0</v>
      </c>
      <c r="AC12" s="10">
        <v>2231.0</v>
      </c>
      <c r="AD12" s="10">
        <v>323.0</v>
      </c>
      <c r="AE12" s="10">
        <v>730.0</v>
      </c>
      <c r="AF12" s="10">
        <v>829.0</v>
      </c>
      <c r="AG12" s="10">
        <v>510.0</v>
      </c>
      <c r="AH12" s="10">
        <v>4439.0</v>
      </c>
      <c r="AI12" s="10">
        <v>625.0</v>
      </c>
      <c r="AJ12" s="10">
        <v>8731.0</v>
      </c>
      <c r="AK12" s="10">
        <v>3207.0</v>
      </c>
      <c r="AL12" s="10">
        <v>264.0</v>
      </c>
      <c r="AM12" s="10">
        <v>5157.0</v>
      </c>
      <c r="AN12" s="10">
        <v>1303.0</v>
      </c>
      <c r="AO12" s="10">
        <v>1275.0</v>
      </c>
      <c r="AP12" s="10">
        <v>6368.0</v>
      </c>
      <c r="AQ12" s="10">
        <v>516.0</v>
      </c>
      <c r="AR12" s="10">
        <v>1586.0</v>
      </c>
      <c r="AS12" s="10">
        <v>260.0</v>
      </c>
      <c r="AT12" s="10">
        <v>2600.0</v>
      </c>
      <c r="AU12" s="10">
        <v>7755.0</v>
      </c>
      <c r="AV12" s="10">
        <v>816.0</v>
      </c>
      <c r="AW12" s="10">
        <v>225.0</v>
      </c>
      <c r="AX12" s="10">
        <v>2868.0</v>
      </c>
      <c r="AY12" s="10">
        <v>2306.0</v>
      </c>
      <c r="AZ12" s="10">
        <v>877.0</v>
      </c>
      <c r="BA12" s="10">
        <v>2251.0</v>
      </c>
      <c r="BB12" s="10">
        <v>178.0</v>
      </c>
    </row>
    <row r="13" spans="8:8">
      <c r="B13" s="11">
        <v>1999.0</v>
      </c>
      <c r="C13" s="10">
        <f t="shared" si="0"/>
        <v>192.0</v>
      </c>
      <c r="D13" s="10">
        <v>2399.0</v>
      </c>
      <c r="E13" s="10">
        <v>262.0</v>
      </c>
      <c r="F13" s="10">
        <v>2184.0</v>
      </c>
      <c r="G13" s="10">
        <v>1197.0</v>
      </c>
      <c r="H13" s="10">
        <v>12262.0</v>
      </c>
      <c r="I13" s="10">
        <v>1722.0</v>
      </c>
      <c r="J13" s="10">
        <v>1935.0</v>
      </c>
      <c r="K13" s="10">
        <v>457.0</v>
      </c>
      <c r="L13" s="10">
        <v>225.0</v>
      </c>
      <c r="M13" s="10">
        <v>9849.0</v>
      </c>
      <c r="N13" s="10">
        <v>3699.0</v>
      </c>
      <c r="O13" s="10">
        <v>545.0</v>
      </c>
      <c r="P13" s="10">
        <v>460.0</v>
      </c>
      <c r="Q13" s="10">
        <v>5972.0</v>
      </c>
      <c r="R13" s="10">
        <v>3048.0</v>
      </c>
      <c r="S13" s="10">
        <v>1287.0</v>
      </c>
      <c r="T13" s="10">
        <v>1309.0</v>
      </c>
      <c r="U13" s="10">
        <v>2146.0</v>
      </c>
      <c r="V13" s="10">
        <v>2222.0</v>
      </c>
      <c r="W13" s="10">
        <v>607.0</v>
      </c>
      <c r="X13" s="10">
        <v>2630.0</v>
      </c>
      <c r="Y13" s="10">
        <v>3290.0</v>
      </c>
      <c r="Z13" s="10">
        <v>4976.0</v>
      </c>
      <c r="AA13" s="10">
        <v>2267.0</v>
      </c>
      <c r="AB13" s="10">
        <v>1307.0</v>
      </c>
      <c r="AC13" s="10">
        <v>2739.0</v>
      </c>
      <c r="AD13" s="10">
        <v>361.0</v>
      </c>
      <c r="AE13" s="10">
        <v>849.0</v>
      </c>
      <c r="AF13" s="10">
        <v>991.0</v>
      </c>
      <c r="AG13" s="10">
        <v>600.0</v>
      </c>
      <c r="AH13" s="10">
        <v>5132.0</v>
      </c>
      <c r="AI13" s="10">
        <v>728.0</v>
      </c>
      <c r="AJ13" s="10">
        <v>10042.0</v>
      </c>
      <c r="AK13" s="10">
        <v>3836.0</v>
      </c>
      <c r="AL13" s="10">
        <v>305.0</v>
      </c>
      <c r="AM13" s="10">
        <v>5806.0</v>
      </c>
      <c r="AN13" s="10">
        <v>1536.0</v>
      </c>
      <c r="AO13" s="10">
        <v>1402.0</v>
      </c>
      <c r="AP13" s="10">
        <v>7134.0</v>
      </c>
      <c r="AQ13" s="10">
        <v>615.0</v>
      </c>
      <c r="AR13" s="10">
        <v>1874.0</v>
      </c>
      <c r="AS13" s="10">
        <v>291.0</v>
      </c>
      <c r="AT13" s="10">
        <v>3051.0</v>
      </c>
      <c r="AU13" s="10">
        <v>8893.0</v>
      </c>
      <c r="AV13" s="10">
        <v>917.0</v>
      </c>
      <c r="AW13" s="10">
        <v>268.0</v>
      </c>
      <c r="AX13" s="10">
        <v>3214.0</v>
      </c>
      <c r="AY13" s="10">
        <v>2601.0</v>
      </c>
      <c r="AZ13" s="10">
        <v>970.0</v>
      </c>
      <c r="BA13" s="10">
        <v>2583.0</v>
      </c>
      <c r="BB13" s="10">
        <v>192.0</v>
      </c>
    </row>
    <row r="14" spans="8:8">
      <c r="B14" s="11">
        <v>2000.0</v>
      </c>
      <c r="C14" s="10">
        <f t="shared" si="0"/>
        <v>211.0</v>
      </c>
      <c r="D14" s="10">
        <v>2702.0</v>
      </c>
      <c r="E14" s="10">
        <v>290.0</v>
      </c>
      <c r="F14" s="10">
        <v>2407.0</v>
      </c>
      <c r="G14" s="10">
        <v>1294.0</v>
      </c>
      <c r="H14" s="10">
        <v>13664.0</v>
      </c>
      <c r="I14" s="10">
        <v>1895.0</v>
      </c>
      <c r="J14" s="10">
        <v>2176.0</v>
      </c>
      <c r="K14" s="10">
        <v>524.0</v>
      </c>
      <c r="L14" s="10">
        <v>247.0</v>
      </c>
      <c r="M14" s="10">
        <v>11369.0</v>
      </c>
      <c r="N14" s="10">
        <v>4207.0</v>
      </c>
      <c r="O14" s="10">
        <v>572.0</v>
      </c>
      <c r="P14" s="10">
        <v>517.0</v>
      </c>
      <c r="Q14" s="10">
        <v>6584.0</v>
      </c>
      <c r="R14" s="10">
        <v>3435.0</v>
      </c>
      <c r="S14" s="10">
        <v>1412.0</v>
      </c>
      <c r="T14" s="10">
        <v>1485.0</v>
      </c>
      <c r="U14" s="10">
        <v>2503.0</v>
      </c>
      <c r="V14" s="10">
        <v>2528.0</v>
      </c>
      <c r="W14" s="10">
        <v>681.0</v>
      </c>
      <c r="X14" s="10">
        <v>2996.0</v>
      </c>
      <c r="Y14" s="10">
        <v>3763.0</v>
      </c>
      <c r="Z14" s="10">
        <v>5504.0</v>
      </c>
      <c r="AA14" s="10">
        <v>2577.0</v>
      </c>
      <c r="AB14" s="10">
        <v>1492.0</v>
      </c>
      <c r="AC14" s="10">
        <v>3163.0</v>
      </c>
      <c r="AD14" s="10">
        <v>399.0</v>
      </c>
      <c r="AE14" s="10">
        <v>951.0</v>
      </c>
      <c r="AF14" s="10">
        <v>1145.0</v>
      </c>
      <c r="AG14" s="10">
        <v>680.0</v>
      </c>
      <c r="AH14" s="10">
        <v>5831.0</v>
      </c>
      <c r="AI14" s="10">
        <v>828.0</v>
      </c>
      <c r="AJ14" s="10">
        <v>11502.0</v>
      </c>
      <c r="AK14" s="10">
        <v>4586.0</v>
      </c>
      <c r="AL14" s="10">
        <v>352.0</v>
      </c>
      <c r="AM14" s="10">
        <v>6416.0</v>
      </c>
      <c r="AN14" s="10">
        <v>1739.0</v>
      </c>
      <c r="AO14" s="10">
        <v>1537.0</v>
      </c>
      <c r="AP14" s="10">
        <v>7879.0</v>
      </c>
      <c r="AQ14" s="10">
        <v>713.0</v>
      </c>
      <c r="AR14" s="10">
        <v>2163.0</v>
      </c>
      <c r="AS14" s="10">
        <v>312.0</v>
      </c>
      <c r="AT14" s="10">
        <v>3494.0</v>
      </c>
      <c r="AU14" s="10">
        <v>10106.0</v>
      </c>
      <c r="AV14" s="10">
        <v>1025.0</v>
      </c>
      <c r="AW14" s="10">
        <v>303.0</v>
      </c>
      <c r="AX14" s="10">
        <v>3646.0</v>
      </c>
      <c r="AY14" s="10">
        <v>2837.0</v>
      </c>
      <c r="AZ14" s="10">
        <v>1050.0</v>
      </c>
      <c r="BA14" s="10">
        <v>2907.0</v>
      </c>
      <c r="BB14" s="10">
        <v>211.0</v>
      </c>
    </row>
    <row r="15" spans="8:8">
      <c r="B15" s="11">
        <v>2001.0</v>
      </c>
      <c r="C15" s="10">
        <f t="shared" si="0"/>
        <v>237.0</v>
      </c>
      <c r="D15" s="10">
        <v>3033.0</v>
      </c>
      <c r="E15" s="10">
        <v>317.0</v>
      </c>
      <c r="F15" s="10">
        <v>2614.0</v>
      </c>
      <c r="G15" s="10">
        <v>1458.0</v>
      </c>
      <c r="H15" s="10">
        <v>15609.0</v>
      </c>
      <c r="I15" s="10">
        <v>2064.0</v>
      </c>
      <c r="J15" s="10">
        <v>2471.0</v>
      </c>
      <c r="K15" s="10">
        <v>577.0</v>
      </c>
      <c r="L15" s="10">
        <v>268.0</v>
      </c>
      <c r="M15" s="10">
        <v>12157.0</v>
      </c>
      <c r="N15" s="10">
        <v>4608.0</v>
      </c>
      <c r="O15" s="10">
        <v>650.0</v>
      </c>
      <c r="P15" s="10">
        <v>586.0</v>
      </c>
      <c r="Q15" s="10">
        <v>7308.0</v>
      </c>
      <c r="R15" s="10">
        <v>3869.0</v>
      </c>
      <c r="S15" s="10">
        <v>1602.0</v>
      </c>
      <c r="T15" s="10">
        <v>1690.0</v>
      </c>
      <c r="U15" s="10">
        <v>2893.0</v>
      </c>
      <c r="V15" s="10">
        <v>2807.0</v>
      </c>
      <c r="W15" s="10">
        <v>756.0</v>
      </c>
      <c r="X15" s="10">
        <v>3556.0</v>
      </c>
      <c r="Y15" s="10">
        <v>4194.0</v>
      </c>
      <c r="Z15" s="10">
        <v>6154.0</v>
      </c>
      <c r="AA15" s="10">
        <v>2900.0</v>
      </c>
      <c r="AB15" s="10">
        <v>1667.0</v>
      </c>
      <c r="AC15" s="10">
        <v>3618.0</v>
      </c>
      <c r="AD15" s="10">
        <v>425.0</v>
      </c>
      <c r="AE15" s="10">
        <v>1061.0</v>
      </c>
      <c r="AF15" s="10">
        <v>1319.0</v>
      </c>
      <c r="AG15" s="10">
        <v>749.0</v>
      </c>
      <c r="AH15" s="10">
        <v>6453.0</v>
      </c>
      <c r="AI15" s="10">
        <v>914.0</v>
      </c>
      <c r="AJ15" s="10">
        <v>12881.0</v>
      </c>
      <c r="AK15" s="10">
        <v>5437.0</v>
      </c>
      <c r="AL15" s="10">
        <v>410.0</v>
      </c>
      <c r="AM15" s="10">
        <v>7168.0</v>
      </c>
      <c r="AN15" s="10">
        <v>1960.0</v>
      </c>
      <c r="AO15" s="10">
        <v>1671.0</v>
      </c>
      <c r="AP15" s="10">
        <v>8822.0</v>
      </c>
      <c r="AQ15" s="10">
        <v>802.0</v>
      </c>
      <c r="AR15" s="10">
        <v>2478.0</v>
      </c>
      <c r="AS15" s="10">
        <v>364.0</v>
      </c>
      <c r="AT15" s="10">
        <v>4111.0</v>
      </c>
      <c r="AU15" s="10">
        <v>11269.0</v>
      </c>
      <c r="AV15" s="10">
        <v>1213.0</v>
      </c>
      <c r="AW15" s="10">
        <v>330.0</v>
      </c>
      <c r="AX15" s="10">
        <v>4113.0</v>
      </c>
      <c r="AY15" s="10">
        <v>3168.0</v>
      </c>
      <c r="AZ15" s="10">
        <v>1209.0</v>
      </c>
      <c r="BA15" s="10">
        <v>3261.0</v>
      </c>
      <c r="BB15" s="10">
        <v>237.0</v>
      </c>
    </row>
    <row r="16" spans="8:8">
      <c r="B16" s="11">
        <v>2002.0</v>
      </c>
      <c r="C16" s="10">
        <f t="shared" si="0"/>
        <v>266.0</v>
      </c>
      <c r="D16" s="10">
        <v>3475.0</v>
      </c>
      <c r="E16" s="10">
        <v>358.0</v>
      </c>
      <c r="F16" s="10">
        <v>2793.0</v>
      </c>
      <c r="G16" s="10">
        <v>1688.0</v>
      </c>
      <c r="H16" s="10">
        <v>18003.0</v>
      </c>
      <c r="I16" s="10">
        <v>2185.0</v>
      </c>
      <c r="J16" s="10">
        <v>2772.0</v>
      </c>
      <c r="K16" s="10">
        <v>666.0</v>
      </c>
      <c r="L16" s="10">
        <v>288.0</v>
      </c>
      <c r="M16" s="10">
        <v>12776.0</v>
      </c>
      <c r="N16" s="10">
        <v>5259.0</v>
      </c>
      <c r="O16" s="10">
        <v>742.0</v>
      </c>
      <c r="P16" s="10">
        <v>701.0</v>
      </c>
      <c r="Q16" s="10">
        <v>7841.0</v>
      </c>
      <c r="R16" s="10">
        <v>4354.0</v>
      </c>
      <c r="S16" s="10">
        <v>1831.0</v>
      </c>
      <c r="T16" s="10">
        <v>1915.0</v>
      </c>
      <c r="U16" s="10">
        <v>3327.0</v>
      </c>
      <c r="V16" s="10">
        <v>3080.0</v>
      </c>
      <c r="W16" s="10">
        <v>875.0</v>
      </c>
      <c r="X16" s="10">
        <v>4173.0</v>
      </c>
      <c r="Y16" s="10">
        <v>4774.0</v>
      </c>
      <c r="Z16" s="10">
        <v>6849.0</v>
      </c>
      <c r="AA16" s="10">
        <v>3228.0</v>
      </c>
      <c r="AB16" s="10">
        <v>1869.0</v>
      </c>
      <c r="AC16" s="10">
        <v>4107.0</v>
      </c>
      <c r="AD16" s="10">
        <v>456.0</v>
      </c>
      <c r="AE16" s="10">
        <v>1121.0</v>
      </c>
      <c r="AF16" s="10">
        <v>1526.0</v>
      </c>
      <c r="AG16" s="10">
        <v>817.0</v>
      </c>
      <c r="AH16" s="10">
        <v>7023.0</v>
      </c>
      <c r="AI16" s="10">
        <v>995.0</v>
      </c>
      <c r="AJ16" s="10">
        <v>14592.0</v>
      </c>
      <c r="AK16" s="10">
        <v>6116.0</v>
      </c>
      <c r="AL16" s="10">
        <v>462.0</v>
      </c>
      <c r="AM16" s="10">
        <v>8263.0</v>
      </c>
      <c r="AN16" s="10">
        <v>2136.0</v>
      </c>
      <c r="AO16" s="10">
        <v>1870.0</v>
      </c>
      <c r="AP16" s="10">
        <v>9910.0</v>
      </c>
      <c r="AQ16" s="10">
        <v>896.0</v>
      </c>
      <c r="AR16" s="10">
        <v>2816.0</v>
      </c>
      <c r="AS16" s="10">
        <v>417.0</v>
      </c>
      <c r="AT16" s="10">
        <v>4780.0</v>
      </c>
      <c r="AU16" s="10">
        <v>11968.0</v>
      </c>
      <c r="AV16" s="10">
        <v>1423.0</v>
      </c>
      <c r="AW16" s="10">
        <v>382.0</v>
      </c>
      <c r="AX16" s="10">
        <v>4708.0</v>
      </c>
      <c r="AY16" s="10">
        <v>3476.0</v>
      </c>
      <c r="AZ16" s="10">
        <v>1381.0</v>
      </c>
      <c r="BA16" s="10">
        <v>3478.0</v>
      </c>
      <c r="BB16" s="10">
        <v>266.0</v>
      </c>
    </row>
    <row r="17" spans="8:8">
      <c r="B17" s="11">
        <v>2003.0</v>
      </c>
      <c r="C17" s="10">
        <f t="shared" si="0"/>
        <v>291.0</v>
      </c>
      <c r="D17" s="10">
        <v>3881.0</v>
      </c>
      <c r="E17" s="10">
        <v>411.0</v>
      </c>
      <c r="F17" s="10">
        <v>3179.0</v>
      </c>
      <c r="G17" s="10">
        <v>1869.0</v>
      </c>
      <c r="H17" s="10">
        <v>20633.0</v>
      </c>
      <c r="I17" s="10">
        <v>2363.0</v>
      </c>
      <c r="J17" s="10">
        <v>3162.0</v>
      </c>
      <c r="K17" s="10">
        <v>721.0</v>
      </c>
      <c r="L17" s="10">
        <v>335.0</v>
      </c>
      <c r="M17" s="10">
        <v>14168.0</v>
      </c>
      <c r="N17" s="10">
        <v>5907.0</v>
      </c>
      <c r="O17" s="10">
        <v>846.0</v>
      </c>
      <c r="P17" s="10">
        <v>793.0</v>
      </c>
      <c r="Q17" s="10">
        <v>8493.0</v>
      </c>
      <c r="R17" s="10">
        <v>4781.0</v>
      </c>
      <c r="S17" s="10">
        <v>2085.0</v>
      </c>
      <c r="T17" s="10">
        <v>2047.0</v>
      </c>
      <c r="U17" s="10">
        <v>3530.0</v>
      </c>
      <c r="V17" s="10">
        <v>3417.0</v>
      </c>
      <c r="W17" s="10">
        <v>999.0</v>
      </c>
      <c r="X17" s="10">
        <v>4551.0</v>
      </c>
      <c r="Y17" s="10">
        <v>5164.0</v>
      </c>
      <c r="Z17" s="10">
        <v>7571.0</v>
      </c>
      <c r="AA17" s="10">
        <v>3547.0</v>
      </c>
      <c r="AB17" s="10">
        <v>2069.0</v>
      </c>
      <c r="AC17" s="10">
        <v>4598.0</v>
      </c>
      <c r="AD17" s="10">
        <v>511.0</v>
      </c>
      <c r="AE17" s="10">
        <v>1245.0</v>
      </c>
      <c r="AF17" s="10">
        <v>1704.0</v>
      </c>
      <c r="AG17" s="10">
        <v>925.0</v>
      </c>
      <c r="AH17" s="10">
        <v>7898.0</v>
      </c>
      <c r="AI17" s="10">
        <v>1078.0</v>
      </c>
      <c r="AJ17" s="10">
        <v>16659.0</v>
      </c>
      <c r="AK17" s="10">
        <v>6886.0</v>
      </c>
      <c r="AL17" s="10">
        <v>509.0</v>
      </c>
      <c r="AM17" s="10">
        <v>8973.0</v>
      </c>
      <c r="AN17" s="10">
        <v>2323.0</v>
      </c>
      <c r="AO17" s="10">
        <v>1990.0</v>
      </c>
      <c r="AP17" s="10">
        <v>10983.0</v>
      </c>
      <c r="AQ17" s="10">
        <v>1010.0</v>
      </c>
      <c r="AR17" s="10">
        <v>3163.0</v>
      </c>
      <c r="AS17" s="10">
        <v>452.0</v>
      </c>
      <c r="AT17" s="10">
        <v>5564.0</v>
      </c>
      <c r="AU17" s="10">
        <v>13438.0</v>
      </c>
      <c r="AV17" s="10">
        <v>1535.0</v>
      </c>
      <c r="AW17" s="10">
        <v>419.0</v>
      </c>
      <c r="AX17" s="10">
        <v>5127.0</v>
      </c>
      <c r="AY17" s="10">
        <v>3774.0</v>
      </c>
      <c r="AZ17" s="10">
        <v>1553.0</v>
      </c>
      <c r="BA17" s="10">
        <v>3729.0</v>
      </c>
      <c r="BB17" s="10">
        <v>291.0</v>
      </c>
    </row>
    <row r="18" spans="8:8">
      <c r="B18" s="11">
        <v>2004.0</v>
      </c>
      <c r="C18" s="10">
        <f t="shared" si="0"/>
        <v>315.0</v>
      </c>
      <c r="D18" s="10">
        <v>4338.0</v>
      </c>
      <c r="E18" s="10">
        <v>425.0</v>
      </c>
      <c r="F18" s="10">
        <v>3513.0</v>
      </c>
      <c r="G18" s="10">
        <v>2021.0</v>
      </c>
      <c r="H18" s="10">
        <v>22068.0</v>
      </c>
      <c r="I18" s="10">
        <v>2510.0</v>
      </c>
      <c r="J18" s="10">
        <v>3473.0</v>
      </c>
      <c r="K18" s="10">
        <v>792.0</v>
      </c>
      <c r="L18" s="10">
        <v>382.0</v>
      </c>
      <c r="M18" s="10">
        <v>15938.0</v>
      </c>
      <c r="N18" s="10">
        <v>6604.0</v>
      </c>
      <c r="O18" s="10">
        <v>1008.0</v>
      </c>
      <c r="P18" s="10">
        <v>850.0</v>
      </c>
      <c r="Q18" s="10">
        <v>9195.0</v>
      </c>
      <c r="R18" s="10">
        <v>5003.0</v>
      </c>
      <c r="S18" s="10">
        <v>2237.0</v>
      </c>
      <c r="T18" s="10">
        <v>2143.0</v>
      </c>
      <c r="U18" s="10">
        <v>3778.0</v>
      </c>
      <c r="V18" s="10">
        <v>3684.0</v>
      </c>
      <c r="W18" s="10">
        <v>1077.0</v>
      </c>
      <c r="X18" s="10">
        <v>4727.0</v>
      </c>
      <c r="Y18" s="10">
        <v>5716.0</v>
      </c>
      <c r="Z18" s="10">
        <v>8254.0</v>
      </c>
      <c r="AA18" s="10">
        <v>3794.0</v>
      </c>
      <c r="AB18" s="10">
        <v>2299.0</v>
      </c>
      <c r="AC18" s="10">
        <v>4892.0</v>
      </c>
      <c r="AD18" s="10">
        <v>529.0</v>
      </c>
      <c r="AE18" s="10">
        <v>1394.0</v>
      </c>
      <c r="AF18" s="10">
        <v>1852.0</v>
      </c>
      <c r="AG18" s="10">
        <v>1007.0</v>
      </c>
      <c r="AH18" s="10">
        <v>8498.0</v>
      </c>
      <c r="AI18" s="10">
        <v>1168.0</v>
      </c>
      <c r="AJ18" s="10">
        <v>18516.0</v>
      </c>
      <c r="AK18" s="10">
        <v>7507.0</v>
      </c>
      <c r="AL18" s="10">
        <v>555.0</v>
      </c>
      <c r="AM18" s="10">
        <v>9430.0</v>
      </c>
      <c r="AN18" s="10">
        <v>2595.0</v>
      </c>
      <c r="AO18" s="10">
        <v>2053.0</v>
      </c>
      <c r="AP18" s="10">
        <v>11850.0</v>
      </c>
      <c r="AQ18" s="10">
        <v>1084.0</v>
      </c>
      <c r="AR18" s="10">
        <v>3401.0</v>
      </c>
      <c r="AS18" s="10">
        <v>474.0</v>
      </c>
      <c r="AT18" s="10">
        <v>6134.0</v>
      </c>
      <c r="AU18" s="10">
        <v>14336.0</v>
      </c>
      <c r="AV18" s="10">
        <v>1576.0</v>
      </c>
      <c r="AW18" s="10">
        <v>450.0</v>
      </c>
      <c r="AX18" s="10">
        <v>5772.0</v>
      </c>
      <c r="AY18" s="10">
        <v>3997.0</v>
      </c>
      <c r="AZ18" s="10">
        <v>1699.0</v>
      </c>
      <c r="BA18" s="10">
        <v>4001.0</v>
      </c>
      <c r="BB18" s="10">
        <v>315.0</v>
      </c>
    </row>
    <row r="19" spans="8:8">
      <c r="B19" s="11">
        <v>2005.0</v>
      </c>
      <c r="C19" s="10">
        <f t="shared" si="0"/>
        <v>342.0</v>
      </c>
      <c r="D19" s="10">
        <v>4570.0</v>
      </c>
      <c r="E19" s="10">
        <v>455.0</v>
      </c>
      <c r="F19" s="10">
        <v>3924.0</v>
      </c>
      <c r="G19" s="10">
        <v>2210.0</v>
      </c>
      <c r="H19" s="10">
        <v>23657.0</v>
      </c>
      <c r="I19" s="10">
        <v>2692.0</v>
      </c>
      <c r="J19" s="10">
        <v>4213.0</v>
      </c>
      <c r="K19" s="10">
        <v>832.0</v>
      </c>
      <c r="L19" s="10">
        <v>401.0</v>
      </c>
      <c r="M19" s="10">
        <v>17162.0</v>
      </c>
      <c r="N19" s="10">
        <v>6962.0</v>
      </c>
      <c r="O19" s="10">
        <v>1105.0</v>
      </c>
      <c r="P19" s="10">
        <v>911.0</v>
      </c>
      <c r="Q19" s="10">
        <v>9549.0</v>
      </c>
      <c r="R19" s="10">
        <v>5106.0</v>
      </c>
      <c r="S19" s="10">
        <v>2446.0</v>
      </c>
      <c r="T19" s="10">
        <v>2237.0</v>
      </c>
      <c r="U19" s="10">
        <v>3818.0</v>
      </c>
      <c r="V19" s="10">
        <v>4019.0</v>
      </c>
      <c r="W19" s="10">
        <v>1127.0</v>
      </c>
      <c r="X19" s="10">
        <v>5041.0</v>
      </c>
      <c r="Y19" s="10">
        <v>6025.0</v>
      </c>
      <c r="Z19" s="10">
        <v>7856.0</v>
      </c>
      <c r="AA19" s="10">
        <v>3994.0</v>
      </c>
      <c r="AB19" s="10">
        <v>2496.0</v>
      </c>
      <c r="AC19" s="10">
        <v>5187.0</v>
      </c>
      <c r="AD19" s="10">
        <v>577.0</v>
      </c>
      <c r="AE19" s="10">
        <v>1473.0</v>
      </c>
      <c r="AF19" s="10">
        <v>2019.0</v>
      </c>
      <c r="AG19" s="10">
        <v>1202.0</v>
      </c>
      <c r="AH19" s="10">
        <v>9737.0</v>
      </c>
      <c r="AI19" s="10">
        <v>1228.0</v>
      </c>
      <c r="AJ19" s="10">
        <v>19483.0</v>
      </c>
      <c r="AK19" s="10">
        <v>7929.0</v>
      </c>
      <c r="AL19" s="10">
        <v>603.0</v>
      </c>
      <c r="AM19" s="10">
        <v>9557.0</v>
      </c>
      <c r="AN19" s="10">
        <v>2749.0</v>
      </c>
      <c r="AO19" s="10">
        <v>2207.0</v>
      </c>
      <c r="AP19" s="10">
        <v>12554.0</v>
      </c>
      <c r="AQ19" s="10">
        <v>1232.0</v>
      </c>
      <c r="AR19" s="10">
        <v>3836.0</v>
      </c>
      <c r="AS19" s="10">
        <v>525.0</v>
      </c>
      <c r="AT19" s="10">
        <v>6274.0</v>
      </c>
      <c r="AU19" s="10">
        <v>15802.0</v>
      </c>
      <c r="AV19" s="10">
        <v>1688.0</v>
      </c>
      <c r="AW19" s="10">
        <v>522.0</v>
      </c>
      <c r="AX19" s="10">
        <v>6163.0</v>
      </c>
      <c r="AY19" s="10">
        <v>4251.0</v>
      </c>
      <c r="AZ19" s="10">
        <v>1787.0</v>
      </c>
      <c r="BA19" s="10">
        <v>4216.0</v>
      </c>
      <c r="BB19" s="10">
        <v>342.0</v>
      </c>
    </row>
    <row r="20" spans="8:8">
      <c r="B20" s="11">
        <v>2006.0</v>
      </c>
      <c r="C20" s="10">
        <f t="shared" si="0"/>
        <v>414.0</v>
      </c>
      <c r="D20" s="10">
        <v>5106.0</v>
      </c>
      <c r="E20" s="10">
        <v>499.0</v>
      </c>
      <c r="F20" s="10">
        <v>4569.0</v>
      </c>
      <c r="G20" s="10">
        <v>2502.0</v>
      </c>
      <c r="H20" s="10">
        <v>26271.0</v>
      </c>
      <c r="I20" s="10">
        <v>3057.0</v>
      </c>
      <c r="J20" s="10">
        <v>4276.0</v>
      </c>
      <c r="K20" s="10">
        <v>955.0</v>
      </c>
      <c r="L20" s="10">
        <v>455.0</v>
      </c>
      <c r="M20" s="10">
        <v>18893.0</v>
      </c>
      <c r="N20" s="10">
        <v>7614.0</v>
      </c>
      <c r="O20" s="10">
        <v>1173.0</v>
      </c>
      <c r="P20" s="10">
        <v>1007.0</v>
      </c>
      <c r="Q20" s="10">
        <v>10410.0</v>
      </c>
      <c r="R20" s="10">
        <v>5496.0</v>
      </c>
      <c r="S20" s="10">
        <v>2770.0</v>
      </c>
      <c r="T20" s="10">
        <v>2406.0</v>
      </c>
      <c r="U20" s="10">
        <v>4058.0</v>
      </c>
      <c r="V20" s="10">
        <v>4344.0</v>
      </c>
      <c r="W20" s="10">
        <v>1273.0</v>
      </c>
      <c r="X20" s="10">
        <v>5714.0</v>
      </c>
      <c r="Y20" s="10">
        <v>6239.0</v>
      </c>
      <c r="Z20" s="10">
        <v>8606.0</v>
      </c>
      <c r="AA20" s="10">
        <v>4398.0</v>
      </c>
      <c r="AB20" s="10">
        <v>2683.0</v>
      </c>
      <c r="AC20" s="10">
        <v>5650.0</v>
      </c>
      <c r="AD20" s="10">
        <v>667.0</v>
      </c>
      <c r="AE20" s="10">
        <v>1612.0</v>
      </c>
      <c r="AF20" s="10">
        <v>2298.0</v>
      </c>
      <c r="AG20" s="10">
        <v>1250.0</v>
      </c>
      <c r="AH20" s="10">
        <v>9977.0</v>
      </c>
      <c r="AI20" s="10">
        <v>1339.0</v>
      </c>
      <c r="AJ20" s="10">
        <v>20016.0</v>
      </c>
      <c r="AK20" s="10">
        <v>8525.0</v>
      </c>
      <c r="AL20" s="10">
        <v>686.0</v>
      </c>
      <c r="AM20" s="10">
        <v>10153.0</v>
      </c>
      <c r="AN20" s="10">
        <v>3155.0</v>
      </c>
      <c r="AO20" s="10">
        <v>2511.0</v>
      </c>
      <c r="AP20" s="10">
        <v>13117.0</v>
      </c>
      <c r="AQ20" s="10">
        <v>1210.0</v>
      </c>
      <c r="AR20" s="10">
        <v>4109.0</v>
      </c>
      <c r="AS20" s="10">
        <v>567.0</v>
      </c>
      <c r="AT20" s="10">
        <v>6506.0</v>
      </c>
      <c r="AU20" s="10">
        <v>18658.0</v>
      </c>
      <c r="AV20" s="10">
        <v>1871.0</v>
      </c>
      <c r="AW20" s="10">
        <v>537.0</v>
      </c>
      <c r="AX20" s="10">
        <v>6661.0</v>
      </c>
      <c r="AY20" s="10">
        <v>4833.0</v>
      </c>
      <c r="AZ20" s="10">
        <v>2023.0</v>
      </c>
      <c r="BA20" s="10">
        <v>4692.0</v>
      </c>
      <c r="BB20" s="10">
        <v>414.0</v>
      </c>
    </row>
    <row r="21" spans="8:8">
      <c r="B21" s="11">
        <v>2007.0</v>
      </c>
      <c r="C21" s="10">
        <f t="shared" si="0"/>
        <v>449.0</v>
      </c>
      <c r="D21" s="10">
        <v>5399.0</v>
      </c>
      <c r="E21" s="10">
        <v>531.0</v>
      </c>
      <c r="F21" s="10">
        <v>4981.0</v>
      </c>
      <c r="G21" s="10">
        <v>2756.0</v>
      </c>
      <c r="H21" s="10">
        <v>28400.0</v>
      </c>
      <c r="I21" s="10">
        <v>3339.0</v>
      </c>
      <c r="J21" s="10">
        <v>4563.0</v>
      </c>
      <c r="K21" s="10">
        <v>1010.0</v>
      </c>
      <c r="L21" s="10">
        <v>511.0</v>
      </c>
      <c r="M21" s="10">
        <v>19654.0</v>
      </c>
      <c r="N21" s="10">
        <v>7981.0</v>
      </c>
      <c r="O21" s="10">
        <v>1287.0</v>
      </c>
      <c r="P21" s="10">
        <v>1066.0</v>
      </c>
      <c r="Q21" s="10">
        <v>10936.0</v>
      </c>
      <c r="R21" s="10">
        <v>5648.0</v>
      </c>
      <c r="S21" s="10">
        <v>2881.0</v>
      </c>
      <c r="T21" s="10">
        <v>2517.0</v>
      </c>
      <c r="U21" s="10">
        <v>4244.0</v>
      </c>
      <c r="V21" s="10">
        <v>4713.0</v>
      </c>
      <c r="W21" s="10">
        <v>1336.0</v>
      </c>
      <c r="X21" s="10">
        <v>5950.0</v>
      </c>
      <c r="Y21" s="10">
        <v>6435.0</v>
      </c>
      <c r="Z21" s="10">
        <v>8912.0</v>
      </c>
      <c r="AA21" s="10">
        <v>4607.0</v>
      </c>
      <c r="AB21" s="10">
        <v>2892.0</v>
      </c>
      <c r="AC21" s="10">
        <v>5815.0</v>
      </c>
      <c r="AD21" s="10">
        <v>726.0</v>
      </c>
      <c r="AE21" s="10">
        <v>1708.0</v>
      </c>
      <c r="AF21" s="10">
        <v>2453.0</v>
      </c>
      <c r="AG21" s="10">
        <v>1303.0</v>
      </c>
      <c r="AH21" s="10">
        <v>10204.0</v>
      </c>
      <c r="AI21" s="10">
        <v>1427.0</v>
      </c>
      <c r="AJ21" s="10">
        <v>21033.0</v>
      </c>
      <c r="AK21" s="10">
        <v>8863.0</v>
      </c>
      <c r="AL21" s="10">
        <v>749.0</v>
      </c>
      <c r="AM21" s="10">
        <v>10406.0</v>
      </c>
      <c r="AN21" s="10">
        <v>3419.0</v>
      </c>
      <c r="AO21" s="10">
        <v>2714.0</v>
      </c>
      <c r="AP21" s="10">
        <v>13727.0</v>
      </c>
      <c r="AQ21" s="10">
        <v>1233.0</v>
      </c>
      <c r="AR21" s="10">
        <v>4282.0</v>
      </c>
      <c r="AS21" s="10">
        <v>602.0</v>
      </c>
      <c r="AT21" s="10">
        <v>6891.0</v>
      </c>
      <c r="AU21" s="10">
        <v>21149.0</v>
      </c>
      <c r="AV21" s="10">
        <v>1960.0</v>
      </c>
      <c r="AW21" s="10">
        <v>539.0</v>
      </c>
      <c r="AX21" s="10">
        <v>6964.0</v>
      </c>
      <c r="AY21" s="10">
        <v>5144.0</v>
      </c>
      <c r="AZ21" s="10">
        <v>2156.0</v>
      </c>
      <c r="BA21" s="10">
        <v>4917.0</v>
      </c>
      <c r="BB21" s="10">
        <v>449.0</v>
      </c>
    </row>
    <row r="22" spans="8:8">
      <c r="B22" s="11">
        <v>2008.0</v>
      </c>
      <c r="C22" s="10">
        <f t="shared" si="0"/>
        <v>446.0</v>
      </c>
      <c r="D22" s="10">
        <v>5633.0</v>
      </c>
      <c r="E22" s="10">
        <v>524.0</v>
      </c>
      <c r="F22" s="10">
        <v>5114.0</v>
      </c>
      <c r="G22" s="10">
        <v>2863.0</v>
      </c>
      <c r="H22" s="10">
        <v>29617.0</v>
      </c>
      <c r="I22" s="10">
        <v>3264.0</v>
      </c>
      <c r="J22" s="10">
        <v>4614.0</v>
      </c>
      <c r="K22" s="10">
        <v>1079.0</v>
      </c>
      <c r="L22" s="10">
        <v>549.0</v>
      </c>
      <c r="M22" s="10">
        <v>20234.0</v>
      </c>
      <c r="N22" s="10">
        <v>8146.0</v>
      </c>
      <c r="O22" s="10">
        <v>1367.0</v>
      </c>
      <c r="P22" s="10">
        <v>1094.0</v>
      </c>
      <c r="Q22" s="10">
        <v>11269.0</v>
      </c>
      <c r="R22" s="10">
        <v>5700.0</v>
      </c>
      <c r="S22" s="10">
        <v>2873.0</v>
      </c>
      <c r="T22" s="10">
        <v>2572.0</v>
      </c>
      <c r="U22" s="10">
        <v>4299.0</v>
      </c>
      <c r="V22" s="10">
        <v>4989.0</v>
      </c>
      <c r="W22" s="10">
        <v>1353.0</v>
      </c>
      <c r="X22" s="10">
        <v>5935.0</v>
      </c>
      <c r="Y22" s="10">
        <v>6658.0</v>
      </c>
      <c r="Z22" s="10">
        <v>9024.0</v>
      </c>
      <c r="AA22" s="10">
        <v>4616.0</v>
      </c>
      <c r="AB22" s="10">
        <v>2879.0</v>
      </c>
      <c r="AC22" s="10">
        <v>5953.0</v>
      </c>
      <c r="AD22" s="10">
        <v>746.0</v>
      </c>
      <c r="AE22" s="10">
        <v>1731.0</v>
      </c>
      <c r="AF22" s="10">
        <v>2494.0</v>
      </c>
      <c r="AG22" s="10">
        <v>1327.0</v>
      </c>
      <c r="AH22" s="10">
        <v>10428.0</v>
      </c>
      <c r="AI22" s="10">
        <v>1393.0</v>
      </c>
      <c r="AJ22" s="10">
        <v>21897.0</v>
      </c>
      <c r="AK22" s="10">
        <v>9338.0</v>
      </c>
      <c r="AL22" s="10">
        <v>767.0</v>
      </c>
      <c r="AM22" s="10">
        <v>10294.0</v>
      </c>
      <c r="AN22" s="10">
        <v>3617.0</v>
      </c>
      <c r="AO22" s="10">
        <v>2789.0</v>
      </c>
      <c r="AP22" s="10">
        <v>13965.0</v>
      </c>
      <c r="AQ22" s="10">
        <v>1256.0</v>
      </c>
      <c r="AR22" s="10">
        <v>4404.0</v>
      </c>
      <c r="AS22" s="10">
        <v>607.0</v>
      </c>
      <c r="AT22" s="10">
        <v>7030.0</v>
      </c>
      <c r="AU22" s="10">
        <v>21964.0</v>
      </c>
      <c r="AV22" s="10">
        <v>2004.0</v>
      </c>
      <c r="AW22" s="10">
        <v>568.0</v>
      </c>
      <c r="AX22" s="10">
        <v>7134.0</v>
      </c>
      <c r="AY22" s="10">
        <v>5183.0</v>
      </c>
      <c r="AZ22" s="10">
        <v>2183.0</v>
      </c>
      <c r="BA22" s="10">
        <v>5112.0</v>
      </c>
      <c r="BB22" s="10">
        <v>446.0</v>
      </c>
    </row>
    <row r="23" spans="8:8">
      <c r="B23" s="11">
        <v>2009.0</v>
      </c>
      <c r="C23" s="10">
        <f t="shared" si="0"/>
        <v>437.0</v>
      </c>
      <c r="D23" s="10">
        <v>5994.0</v>
      </c>
      <c r="E23" s="10">
        <v>503.0</v>
      </c>
      <c r="F23" s="10">
        <v>4982.0</v>
      </c>
      <c r="G23" s="10">
        <v>3055.0</v>
      </c>
      <c r="H23" s="10">
        <v>30624.0</v>
      </c>
      <c r="I23" s="10">
        <v>3189.0</v>
      </c>
      <c r="J23" s="10">
        <v>4799.0</v>
      </c>
      <c r="K23" s="10">
        <v>1103.0</v>
      </c>
      <c r="L23" s="10">
        <v>623.0</v>
      </c>
      <c r="M23" s="10">
        <v>21142.0</v>
      </c>
      <c r="N23" s="10">
        <v>8417.0</v>
      </c>
      <c r="O23" s="10">
        <v>1438.0</v>
      </c>
      <c r="P23" s="10">
        <v>1122.0</v>
      </c>
      <c r="Q23" s="10">
        <v>11913.0</v>
      </c>
      <c r="R23" s="10">
        <v>5955.0</v>
      </c>
      <c r="S23" s="10">
        <v>2942.0</v>
      </c>
      <c r="T23" s="10">
        <v>2631.0</v>
      </c>
      <c r="U23" s="10">
        <v>4546.0</v>
      </c>
      <c r="V23" s="10">
        <v>5397.0</v>
      </c>
      <c r="W23" s="10">
        <v>1368.0</v>
      </c>
      <c r="X23" s="10">
        <v>6182.0</v>
      </c>
      <c r="Y23" s="10">
        <v>6890.0</v>
      </c>
      <c r="Z23" s="10">
        <v>9365.0</v>
      </c>
      <c r="AA23" s="10">
        <v>4653.0</v>
      </c>
      <c r="AB23" s="10">
        <v>3037.0</v>
      </c>
      <c r="AC23" s="10">
        <v>6207.0</v>
      </c>
      <c r="AD23" s="10">
        <v>772.0</v>
      </c>
      <c r="AE23" s="10">
        <v>1815.0</v>
      </c>
      <c r="AF23" s="10">
        <v>2478.0</v>
      </c>
      <c r="AG23" s="10">
        <v>1381.0</v>
      </c>
      <c r="AH23" s="10">
        <v>10976.0</v>
      </c>
      <c r="AI23" s="10">
        <v>1427.0</v>
      </c>
      <c r="AJ23" s="10">
        <v>23444.0</v>
      </c>
      <c r="AK23" s="10">
        <v>9945.0</v>
      </c>
      <c r="AL23" s="10">
        <v>763.0</v>
      </c>
      <c r="AM23" s="10">
        <v>10528.0</v>
      </c>
      <c r="AN23" s="10">
        <v>3820.0</v>
      </c>
      <c r="AO23" s="10">
        <v>2867.0</v>
      </c>
      <c r="AP23" s="10">
        <v>14571.0</v>
      </c>
      <c r="AQ23" s="10">
        <v>1305.0</v>
      </c>
      <c r="AR23" s="10">
        <v>4685.0</v>
      </c>
      <c r="AS23" s="10">
        <v>614.0</v>
      </c>
      <c r="AT23" s="10">
        <v>7280.0</v>
      </c>
      <c r="AU23" s="10">
        <v>22847.0</v>
      </c>
      <c r="AV23" s="10">
        <v>1991.0</v>
      </c>
      <c r="AW23" s="10">
        <v>588.0</v>
      </c>
      <c r="AX23" s="10">
        <v>7456.0</v>
      </c>
      <c r="AY23" s="10">
        <v>5234.0</v>
      </c>
      <c r="AZ23" s="10">
        <v>2247.0</v>
      </c>
      <c r="BA23" s="10">
        <v>5443.0</v>
      </c>
      <c r="BB23" s="10">
        <v>437.0</v>
      </c>
    </row>
    <row r="24" spans="8:8">
      <c r="B24" s="11">
        <v>2010.0</v>
      </c>
      <c r="C24" s="10">
        <f t="shared" si="0"/>
        <v>418.0</v>
      </c>
      <c r="D24" s="10">
        <v>6027.0</v>
      </c>
      <c r="E24" s="10">
        <v>485.0</v>
      </c>
      <c r="F24" s="10">
        <v>4919.0</v>
      </c>
      <c r="G24" s="10">
        <v>3083.0</v>
      </c>
      <c r="H24" s="10">
        <v>30833.0</v>
      </c>
      <c r="I24" s="10">
        <v>3026.0</v>
      </c>
      <c r="J24" s="10">
        <v>4684.0</v>
      </c>
      <c r="K24" s="10">
        <v>1119.0</v>
      </c>
      <c r="L24" s="10">
        <v>630.0</v>
      </c>
      <c r="M24" s="10">
        <v>21516.0</v>
      </c>
      <c r="N24" s="10">
        <v>8233.0</v>
      </c>
      <c r="O24" s="10">
        <v>1393.0</v>
      </c>
      <c r="P24" s="10">
        <v>1133.0</v>
      </c>
      <c r="Q24" s="10">
        <v>12069.0</v>
      </c>
      <c r="R24" s="10">
        <v>6064.0</v>
      </c>
      <c r="S24" s="10">
        <v>2982.0</v>
      </c>
      <c r="T24" s="10">
        <v>2684.0</v>
      </c>
      <c r="U24" s="10">
        <v>4619.0</v>
      </c>
      <c r="V24" s="10">
        <v>5496.0</v>
      </c>
      <c r="W24" s="10">
        <v>1328.0</v>
      </c>
      <c r="X24" s="10">
        <v>6157.0</v>
      </c>
      <c r="Y24" s="10">
        <v>6871.0</v>
      </c>
      <c r="Z24" s="10">
        <v>9392.0</v>
      </c>
      <c r="AA24" s="10">
        <v>4698.0</v>
      </c>
      <c r="AB24" s="10">
        <v>2994.0</v>
      </c>
      <c r="AC24" s="10">
        <v>6452.0</v>
      </c>
      <c r="AD24" s="10">
        <v>775.0</v>
      </c>
      <c r="AE24" s="10">
        <v>1906.0</v>
      </c>
      <c r="AF24" s="10">
        <v>2416.0</v>
      </c>
      <c r="AG24" s="10">
        <v>1367.0</v>
      </c>
      <c r="AH24" s="10">
        <v>10642.0</v>
      </c>
      <c r="AI24" s="10">
        <v>1439.0</v>
      </c>
      <c r="AJ24" s="10">
        <v>24042.0</v>
      </c>
      <c r="AK24" s="10">
        <v>10064.0</v>
      </c>
      <c r="AL24" s="10">
        <v>794.0</v>
      </c>
      <c r="AM24" s="10">
        <v>10449.0</v>
      </c>
      <c r="AN24" s="10">
        <v>3916.0</v>
      </c>
      <c r="AO24" s="10">
        <v>2849.0</v>
      </c>
      <c r="AP24" s="10">
        <v>14619.0</v>
      </c>
      <c r="AQ24" s="10">
        <v>1281.0</v>
      </c>
      <c r="AR24" s="10">
        <v>4804.0</v>
      </c>
      <c r="AS24" s="10">
        <v>632.0</v>
      </c>
      <c r="AT24" s="10">
        <v>7168.0</v>
      </c>
      <c r="AU24" s="10">
        <v>23050.0</v>
      </c>
      <c r="AV24" s="10">
        <v>1959.0</v>
      </c>
      <c r="AW24" s="10">
        <v>593.0</v>
      </c>
      <c r="AX24" s="10">
        <v>7393.0</v>
      </c>
      <c r="AY24" s="10">
        <v>5058.0</v>
      </c>
      <c r="AZ24" s="10">
        <v>2240.0</v>
      </c>
      <c r="BA24" s="10">
        <v>5470.0</v>
      </c>
      <c r="BB24" s="10">
        <v>418.0</v>
      </c>
    </row>
    <row r="25" spans="8:8">
      <c r="B25" s="11">
        <v>2011.0</v>
      </c>
      <c r="C25" s="10">
        <f t="shared" si="0"/>
        <v>410.0</v>
      </c>
      <c r="D25" s="10">
        <v>5959.0</v>
      </c>
      <c r="E25" s="10">
        <v>480.0</v>
      </c>
      <c r="F25" s="10">
        <v>5039.0</v>
      </c>
      <c r="G25" s="10">
        <v>3107.0</v>
      </c>
      <c r="H25" s="10">
        <v>31770.0</v>
      </c>
      <c r="I25" s="10">
        <v>3074.0</v>
      </c>
      <c r="J25" s="10">
        <v>4714.0</v>
      </c>
      <c r="K25" s="10">
        <v>1170.0</v>
      </c>
      <c r="L25" s="10">
        <v>640.0</v>
      </c>
      <c r="M25" s="10">
        <v>21834.0</v>
      </c>
      <c r="N25" s="10">
        <v>8339.0</v>
      </c>
      <c r="O25" s="10">
        <v>1383.0</v>
      </c>
      <c r="P25" s="10">
        <v>1165.0</v>
      </c>
      <c r="Q25" s="10">
        <v>12289.0</v>
      </c>
      <c r="R25" s="10">
        <v>6299.0</v>
      </c>
      <c r="S25" s="10">
        <v>3158.0</v>
      </c>
      <c r="T25" s="10">
        <v>2865.0</v>
      </c>
      <c r="U25" s="10">
        <v>4835.0</v>
      </c>
      <c r="V25" s="10">
        <v>5574.0</v>
      </c>
      <c r="W25" s="10">
        <v>1343.0</v>
      </c>
      <c r="X25" s="10">
        <v>6137.0</v>
      </c>
      <c r="Y25" s="10">
        <v>7062.0</v>
      </c>
      <c r="Z25" s="10">
        <v>9694.0</v>
      </c>
      <c r="AA25" s="10">
        <v>4740.0</v>
      </c>
      <c r="AB25" s="10">
        <v>3057.0</v>
      </c>
      <c r="AC25" s="10">
        <v>6795.0</v>
      </c>
      <c r="AD25" s="10">
        <v>782.0</v>
      </c>
      <c r="AE25" s="10">
        <v>1981.0</v>
      </c>
      <c r="AF25" s="10">
        <v>2443.0</v>
      </c>
      <c r="AG25" s="10">
        <v>1399.0</v>
      </c>
      <c r="AH25" s="10">
        <v>10607.0</v>
      </c>
      <c r="AI25" s="10">
        <v>1450.0</v>
      </c>
      <c r="AJ25" s="10">
        <v>24914.0</v>
      </c>
      <c r="AK25" s="10">
        <v>10358.0</v>
      </c>
      <c r="AL25" s="10">
        <v>774.0</v>
      </c>
      <c r="AM25" s="10">
        <v>10824.0</v>
      </c>
      <c r="AN25" s="10">
        <v>4024.0</v>
      </c>
      <c r="AO25" s="10">
        <v>2940.0</v>
      </c>
      <c r="AP25" s="10">
        <v>14845.0</v>
      </c>
      <c r="AQ25" s="10">
        <v>1278.0</v>
      </c>
      <c r="AR25" s="10">
        <v>4925.0</v>
      </c>
      <c r="AS25" s="10">
        <v>675.0</v>
      </c>
      <c r="AT25" s="10">
        <v>7239.0</v>
      </c>
      <c r="AU25" s="10">
        <v>23805.0</v>
      </c>
      <c r="AV25" s="10">
        <v>2035.0</v>
      </c>
      <c r="AW25" s="10">
        <v>616.0</v>
      </c>
      <c r="AX25" s="10">
        <v>7634.0</v>
      </c>
      <c r="AY25" s="10">
        <v>5096.0</v>
      </c>
      <c r="AZ25" s="10">
        <v>2302.0</v>
      </c>
      <c r="BA25" s="10">
        <v>5621.0</v>
      </c>
      <c r="BB25" s="10">
        <v>410.0</v>
      </c>
    </row>
    <row r="26" spans="8:8">
      <c r="B26" s="11">
        <v>2012.0</v>
      </c>
      <c r="C26" s="10">
        <f t="shared" si="0"/>
        <v>406.0</v>
      </c>
      <c r="D26" s="10">
        <v>6127.0</v>
      </c>
      <c r="E26" s="10">
        <v>468.0</v>
      </c>
      <c r="F26" s="10">
        <v>4970.0</v>
      </c>
      <c r="G26" s="10">
        <v>3056.0</v>
      </c>
      <c r="H26" s="10">
        <v>32143.0</v>
      </c>
      <c r="I26" s="10">
        <v>3172.0</v>
      </c>
      <c r="J26" s="10">
        <v>4703.0</v>
      </c>
      <c r="K26" s="10">
        <v>1180.0</v>
      </c>
      <c r="L26" s="10">
        <v>648.0</v>
      </c>
      <c r="M26" s="10">
        <v>21754.0</v>
      </c>
      <c r="N26" s="10">
        <v>8342.0</v>
      </c>
      <c r="O26" s="10">
        <v>1410.0</v>
      </c>
      <c r="P26" s="10">
        <v>1155.0</v>
      </c>
      <c r="Q26" s="10">
        <v>12086.0</v>
      </c>
      <c r="R26" s="10">
        <v>6519.0</v>
      </c>
      <c r="S26" s="10">
        <v>3226.0</v>
      </c>
      <c r="T26" s="10">
        <v>3053.0</v>
      </c>
      <c r="U26" s="10">
        <v>4800.0</v>
      </c>
      <c r="V26" s="10">
        <v>5643.0</v>
      </c>
      <c r="W26" s="10">
        <v>1323.0</v>
      </c>
      <c r="X26" s="10">
        <v>6078.0</v>
      </c>
      <c r="Y26" s="10">
        <v>7171.0</v>
      </c>
      <c r="Z26" s="10">
        <v>9642.0</v>
      </c>
      <c r="AA26" s="10">
        <v>4696.0</v>
      </c>
      <c r="AB26" s="10">
        <v>3184.0</v>
      </c>
      <c r="AC26" s="10">
        <v>6913.0</v>
      </c>
      <c r="AD26" s="10">
        <v>797.0</v>
      </c>
      <c r="AE26" s="10">
        <v>2057.0</v>
      </c>
      <c r="AF26" s="10">
        <v>2438.0</v>
      </c>
      <c r="AG26" s="10">
        <v>1427.0</v>
      </c>
      <c r="AH26" s="10">
        <v>10461.0</v>
      </c>
      <c r="AI26" s="10">
        <v>1438.0</v>
      </c>
      <c r="AJ26" s="10">
        <v>23847.0</v>
      </c>
      <c r="AK26" s="10">
        <v>10723.0</v>
      </c>
      <c r="AL26" s="10">
        <v>755.0</v>
      </c>
      <c r="AM26" s="10">
        <v>10700.0</v>
      </c>
      <c r="AN26" s="10">
        <v>4209.0</v>
      </c>
      <c r="AO26" s="10">
        <v>2966.0</v>
      </c>
      <c r="AP26" s="10">
        <v>14795.0</v>
      </c>
      <c r="AQ26" s="10">
        <v>1300.0</v>
      </c>
      <c r="AR26" s="10">
        <v>5100.0</v>
      </c>
      <c r="AS26" s="10">
        <v>713.0</v>
      </c>
      <c r="AT26" s="10">
        <v>7341.0</v>
      </c>
      <c r="AU26" s="10">
        <v>24536.0</v>
      </c>
      <c r="AV26" s="10">
        <v>2090.0</v>
      </c>
      <c r="AW26" s="10">
        <v>640.0</v>
      </c>
      <c r="AX26" s="10">
        <v>7724.0</v>
      </c>
      <c r="AY26" s="10">
        <v>5081.0</v>
      </c>
      <c r="AZ26" s="10">
        <v>2265.0</v>
      </c>
      <c r="BA26" s="10">
        <v>5549.0</v>
      </c>
      <c r="BB26" s="10">
        <v>406.0</v>
      </c>
    </row>
    <row r="27" spans="8:8">
      <c r="B27" s="11">
        <v>2013.0</v>
      </c>
      <c r="C27" s="10">
        <f t="shared" si="0"/>
        <v>409.0</v>
      </c>
      <c r="D27" s="10">
        <v>6197.0</v>
      </c>
      <c r="E27" s="10">
        <v>430.0</v>
      </c>
      <c r="F27" s="10">
        <v>4819.0</v>
      </c>
      <c r="G27" s="10">
        <v>3097.0</v>
      </c>
      <c r="H27" s="10">
        <v>33537.0</v>
      </c>
      <c r="I27" s="10">
        <v>3187.0</v>
      </c>
      <c r="J27" s="10">
        <v>4853.0</v>
      </c>
      <c r="K27" s="10">
        <v>1255.0</v>
      </c>
      <c r="L27" s="10">
        <v>671.0</v>
      </c>
      <c r="M27" s="10">
        <v>21471.0</v>
      </c>
      <c r="N27" s="10">
        <v>8541.0</v>
      </c>
      <c r="O27" s="10">
        <v>1459.0</v>
      </c>
      <c r="P27" s="10">
        <v>1177.0</v>
      </c>
      <c r="Q27" s="10">
        <v>12053.0</v>
      </c>
      <c r="R27" s="10">
        <v>6773.0</v>
      </c>
      <c r="S27" s="10">
        <v>3222.0</v>
      </c>
      <c r="T27" s="10">
        <v>3020.0</v>
      </c>
      <c r="U27" s="10">
        <v>4826.0</v>
      </c>
      <c r="V27" s="10">
        <v>5502.0</v>
      </c>
      <c r="W27" s="10">
        <v>1399.0</v>
      </c>
      <c r="X27" s="10">
        <v>6330.0</v>
      </c>
      <c r="Y27" s="10">
        <v>7580.0</v>
      </c>
      <c r="Z27" s="10">
        <v>9955.0</v>
      </c>
      <c r="AA27" s="10">
        <v>4870.0</v>
      </c>
      <c r="AB27" s="10">
        <v>3095.0</v>
      </c>
      <c r="AC27" s="10">
        <v>6921.0</v>
      </c>
      <c r="AD27" s="10">
        <v>826.0</v>
      </c>
      <c r="AE27" s="10">
        <v>2158.0</v>
      </c>
      <c r="AF27" s="10">
        <v>2413.0</v>
      </c>
      <c r="AG27" s="10">
        <v>1526.0</v>
      </c>
      <c r="AH27" s="10">
        <v>10757.0</v>
      </c>
      <c r="AI27" s="10">
        <v>1395.0</v>
      </c>
      <c r="AJ27" s="10">
        <v>25362.0</v>
      </c>
      <c r="AK27" s="10">
        <v>11208.0</v>
      </c>
      <c r="AL27" s="10">
        <v>799.0</v>
      </c>
      <c r="AM27" s="10">
        <v>10919.0</v>
      </c>
      <c r="AN27" s="10">
        <v>4191.0</v>
      </c>
      <c r="AO27" s="10">
        <v>3094.0</v>
      </c>
      <c r="AP27" s="10">
        <v>15654.0</v>
      </c>
      <c r="AQ27" s="10">
        <v>1330.0</v>
      </c>
      <c r="AR27" s="10">
        <v>5302.0</v>
      </c>
      <c r="AS27" s="10">
        <v>744.0</v>
      </c>
      <c r="AT27" s="10">
        <v>7243.0</v>
      </c>
      <c r="AU27" s="10">
        <v>25111.0</v>
      </c>
      <c r="AV27" s="10">
        <v>2090.0</v>
      </c>
      <c r="AW27" s="10">
        <v>726.0</v>
      </c>
      <c r="AX27" s="10">
        <v>8045.0</v>
      </c>
      <c r="AY27" s="10">
        <v>5156.0</v>
      </c>
      <c r="AZ27" s="10">
        <v>2257.0</v>
      </c>
      <c r="BA27" s="10">
        <v>5808.0</v>
      </c>
      <c r="BB27" s="10">
        <v>409.0</v>
      </c>
    </row>
    <row r="28" spans="8:8">
      <c r="B28" s="11">
        <v>2014.0</v>
      </c>
      <c r="C28" s="10">
        <f t="shared" si="0"/>
        <v>438.0</v>
      </c>
      <c r="D28" s="10">
        <v>6816.0</v>
      </c>
      <c r="E28" s="10">
        <v>471.0</v>
      </c>
      <c r="F28" s="10">
        <v>5467.0</v>
      </c>
      <c r="G28" s="10">
        <v>3470.0</v>
      </c>
      <c r="H28" s="10">
        <v>36924.0</v>
      </c>
      <c r="I28" s="10">
        <v>3642.0</v>
      </c>
      <c r="J28" s="10">
        <v>5300.0</v>
      </c>
      <c r="K28" s="10">
        <v>1425.0</v>
      </c>
      <c r="L28" s="10">
        <v>771.0</v>
      </c>
      <c r="M28" s="10">
        <v>24504.0</v>
      </c>
      <c r="N28" s="10">
        <v>9467.0</v>
      </c>
      <c r="O28" s="10">
        <v>1673.0</v>
      </c>
      <c r="P28" s="10">
        <v>1301.0</v>
      </c>
      <c r="Q28" s="10">
        <v>12949.0</v>
      </c>
      <c r="R28" s="10">
        <v>7383.0</v>
      </c>
      <c r="S28" s="10">
        <v>3568.0</v>
      </c>
      <c r="T28" s="10">
        <v>3243.0</v>
      </c>
      <c r="U28" s="10">
        <v>5289.0</v>
      </c>
      <c r="V28" s="10">
        <v>5841.0</v>
      </c>
      <c r="W28" s="10">
        <v>1542.0</v>
      </c>
      <c r="X28" s="10">
        <v>6847.0</v>
      </c>
      <c r="Y28" s="10">
        <v>8437.0</v>
      </c>
      <c r="Z28" s="10">
        <v>10964.0</v>
      </c>
      <c r="AA28" s="10">
        <v>5206.0</v>
      </c>
      <c r="AB28" s="10">
        <v>3386.0</v>
      </c>
      <c r="AC28" s="10">
        <v>7717.0</v>
      </c>
      <c r="AD28" s="10">
        <v>885.0</v>
      </c>
      <c r="AE28" s="10">
        <v>2336.0</v>
      </c>
      <c r="AF28" s="10">
        <v>2736.0</v>
      </c>
      <c r="AG28" s="10">
        <v>1623.0</v>
      </c>
      <c r="AH28" s="10">
        <v>12089.0</v>
      </c>
      <c r="AI28" s="10">
        <v>1558.0</v>
      </c>
      <c r="AJ28" s="10">
        <v>28294.0</v>
      </c>
      <c r="AK28" s="10">
        <v>12295.0</v>
      </c>
      <c r="AL28" s="10">
        <v>869.0</v>
      </c>
      <c r="AM28" s="10">
        <v>11866.0</v>
      </c>
      <c r="AN28" s="10">
        <v>4576.0</v>
      </c>
      <c r="AO28" s="10">
        <v>3501.0</v>
      </c>
      <c r="AP28" s="10">
        <v>17208.0</v>
      </c>
      <c r="AQ28" s="10">
        <v>1488.0</v>
      </c>
      <c r="AR28" s="10">
        <v>5758.0</v>
      </c>
      <c r="AS28" s="10">
        <v>809.0</v>
      </c>
      <c r="AT28" s="10">
        <v>7960.0</v>
      </c>
      <c r="AU28" s="10">
        <v>28916.0</v>
      </c>
      <c r="AV28" s="10">
        <v>2305.0</v>
      </c>
      <c r="AW28" s="10">
        <v>726.0</v>
      </c>
      <c r="AX28" s="10">
        <v>8439.0</v>
      </c>
      <c r="AY28" s="10">
        <v>5610.0</v>
      </c>
      <c r="AZ28" s="10">
        <v>2545.0</v>
      </c>
      <c r="BA28" s="10">
        <v>6349.0</v>
      </c>
      <c r="BB28" s="10">
        <v>438.0</v>
      </c>
    </row>
    <row r="32" spans="8:8">
      <c r="C32" s="10" t="str">
        <f>(CONCATENATE(MID('Assignment 2, part 1'!B8,2,1)&amp;MID('Assignment 2, part 1'!B9,2,1)))</f>
        <v/>
      </c>
    </row>
    <row r="35" spans="8:8">
      <c r="B35" s="10" t="s">
        <v>204</v>
      </c>
      <c r="C35" s="10" t="s">
        <v>220</v>
      </c>
    </row>
    <row r="36" spans="8:8">
      <c r="B36" s="10" t="s">
        <v>220</v>
      </c>
      <c r="C36" s="10" t="s">
        <v>220</v>
      </c>
    </row>
    <row r="37" spans="8:8">
      <c r="B37" s="10" t="s">
        <v>221</v>
      </c>
      <c r="C37" s="10" t="s">
        <v>221</v>
      </c>
    </row>
    <row r="38" spans="8:8">
      <c r="B38" s="10" t="s">
        <v>222</v>
      </c>
      <c r="C38" s="10" t="s">
        <v>222</v>
      </c>
    </row>
    <row r="39" spans="8:8">
      <c r="B39" s="10" t="s">
        <v>223</v>
      </c>
      <c r="C39" s="10" t="s">
        <v>223</v>
      </c>
    </row>
    <row r="40" spans="8:8">
      <c r="B40" s="10" t="s">
        <v>224</v>
      </c>
      <c r="C40" s="10" t="s">
        <v>224</v>
      </c>
    </row>
    <row r="41" spans="8:8">
      <c r="B41" s="10" t="s">
        <v>225</v>
      </c>
      <c r="C41" s="10" t="s">
        <v>225</v>
      </c>
    </row>
    <row r="42" spans="8:8">
      <c r="B42" s="10" t="s">
        <v>226</v>
      </c>
      <c r="C42" s="10" t="s">
        <v>226</v>
      </c>
    </row>
    <row r="43" spans="8:8">
      <c r="B43" s="10" t="s">
        <v>227</v>
      </c>
      <c r="C43" s="10" t="s">
        <v>227</v>
      </c>
    </row>
    <row r="44" spans="8:8">
      <c r="B44" s="10" t="s">
        <v>228</v>
      </c>
      <c r="C44" s="10" t="s">
        <v>228</v>
      </c>
    </row>
    <row r="45" spans="8:8">
      <c r="B45" s="10" t="s">
        <v>229</v>
      </c>
      <c r="C45" s="10" t="s">
        <v>229</v>
      </c>
    </row>
    <row r="46" spans="8:8">
      <c r="B46" s="10" t="s">
        <v>230</v>
      </c>
      <c r="C46" s="10" t="s">
        <v>230</v>
      </c>
    </row>
    <row r="47" spans="8:8">
      <c r="B47" s="10" t="s">
        <v>231</v>
      </c>
      <c r="C47" s="10" t="s">
        <v>231</v>
      </c>
    </row>
    <row r="48" spans="8:8">
      <c r="B48" s="10" t="s">
        <v>232</v>
      </c>
      <c r="C48" s="10" t="s">
        <v>232</v>
      </c>
    </row>
    <row r="49" spans="8:8">
      <c r="B49" s="10" t="s">
        <v>233</v>
      </c>
      <c r="C49" s="10" t="s">
        <v>233</v>
      </c>
    </row>
    <row r="50" spans="8:8">
      <c r="B50" s="10" t="s">
        <v>234</v>
      </c>
      <c r="C50" s="10" t="s">
        <v>234</v>
      </c>
    </row>
    <row r="51" spans="8:8">
      <c r="B51" s="10" t="s">
        <v>235</v>
      </c>
      <c r="C51" s="10" t="s">
        <v>235</v>
      </c>
    </row>
    <row r="52" spans="8:8">
      <c r="B52" s="10" t="s">
        <v>236</v>
      </c>
      <c r="C52" s="10" t="s">
        <v>236</v>
      </c>
    </row>
    <row r="53" spans="8:8">
      <c r="B53" s="10" t="s">
        <v>237</v>
      </c>
      <c r="C53" s="10" t="s">
        <v>237</v>
      </c>
    </row>
    <row r="54" spans="8:8">
      <c r="B54" s="10" t="s">
        <v>238</v>
      </c>
      <c r="C54" s="10" t="s">
        <v>238</v>
      </c>
    </row>
    <row r="55" spans="8:8">
      <c r="B55" s="10" t="s">
        <v>239</v>
      </c>
      <c r="C55" s="10" t="s">
        <v>239</v>
      </c>
    </row>
    <row r="56" spans="8:8">
      <c r="B56" s="10" t="s">
        <v>240</v>
      </c>
      <c r="C56" s="10" t="s">
        <v>240</v>
      </c>
    </row>
    <row r="57" spans="8:8">
      <c r="B57" s="10" t="s">
        <v>241</v>
      </c>
      <c r="C57" s="10" t="s">
        <v>241</v>
      </c>
    </row>
    <row r="58" spans="8:8">
      <c r="B58" s="10" t="s">
        <v>242</v>
      </c>
      <c r="C58" s="10" t="s">
        <v>242</v>
      </c>
    </row>
    <row r="59" spans="8:8">
      <c r="B59" s="10" t="s">
        <v>243</v>
      </c>
      <c r="C59" s="10" t="s">
        <v>243</v>
      </c>
    </row>
    <row r="60" spans="8:8">
      <c r="B60" s="10" t="s">
        <v>244</v>
      </c>
      <c r="C60" s="10" t="s">
        <v>244</v>
      </c>
    </row>
    <row r="61" spans="8:8">
      <c r="B61" s="10" t="s">
        <v>245</v>
      </c>
      <c r="C61" s="10" t="s">
        <v>245</v>
      </c>
    </row>
    <row r="62" spans="8:8">
      <c r="B62" s="10" t="s">
        <v>246</v>
      </c>
      <c r="C62" s="10" t="s">
        <v>246</v>
      </c>
    </row>
    <row r="63" spans="8:8">
      <c r="B63" s="10" t="s">
        <v>247</v>
      </c>
      <c r="C63" s="10" t="s">
        <v>247</v>
      </c>
    </row>
    <row r="64" spans="8:8">
      <c r="B64" s="10" t="s">
        <v>248</v>
      </c>
      <c r="C64" s="10" t="s">
        <v>248</v>
      </c>
    </row>
    <row r="65" spans="8:8">
      <c r="B65" s="10" t="s">
        <v>249</v>
      </c>
      <c r="C65" s="10" t="s">
        <v>249</v>
      </c>
    </row>
    <row r="66" spans="8:8">
      <c r="B66" s="10" t="s">
        <v>250</v>
      </c>
      <c r="C66" s="10" t="s">
        <v>250</v>
      </c>
    </row>
    <row r="67" spans="8:8">
      <c r="B67" s="10" t="s">
        <v>251</v>
      </c>
      <c r="C67" s="10" t="s">
        <v>251</v>
      </c>
    </row>
    <row r="68" spans="8:8">
      <c r="B68" s="10" t="s">
        <v>252</v>
      </c>
      <c r="C68" s="10" t="s">
        <v>252</v>
      </c>
    </row>
    <row r="69" spans="8:8">
      <c r="B69" s="10" t="s">
        <v>253</v>
      </c>
      <c r="C69" s="10" t="s">
        <v>253</v>
      </c>
    </row>
    <row r="70" spans="8:8">
      <c r="B70" s="10" t="s">
        <v>254</v>
      </c>
      <c r="C70" s="10" t="s">
        <v>254</v>
      </c>
    </row>
    <row r="71" spans="8:8">
      <c r="B71" s="10" t="s">
        <v>255</v>
      </c>
      <c r="C71" s="10" t="s">
        <v>255</v>
      </c>
    </row>
    <row r="72" spans="8:8">
      <c r="B72" s="10" t="s">
        <v>256</v>
      </c>
      <c r="C72" s="10" t="s">
        <v>256</v>
      </c>
    </row>
    <row r="73" spans="8:8">
      <c r="B73" s="10" t="s">
        <v>257</v>
      </c>
      <c r="C73" s="10" t="s">
        <v>257</v>
      </c>
    </row>
    <row r="74" spans="8:8">
      <c r="B74" s="10" t="s">
        <v>258</v>
      </c>
      <c r="C74" s="10" t="s">
        <v>258</v>
      </c>
    </row>
    <row r="75" spans="8:8">
      <c r="B75" s="10" t="s">
        <v>259</v>
      </c>
      <c r="C75" s="10" t="s">
        <v>259</v>
      </c>
    </row>
    <row r="76" spans="8:8">
      <c r="B76" s="10" t="s">
        <v>260</v>
      </c>
      <c r="C76" s="10" t="s">
        <v>260</v>
      </c>
    </row>
    <row r="77" spans="8:8">
      <c r="B77" s="10" t="s">
        <v>261</v>
      </c>
      <c r="C77" s="10" t="s">
        <v>261</v>
      </c>
    </row>
    <row r="78" spans="8:8">
      <c r="B78" s="10" t="s">
        <v>262</v>
      </c>
      <c r="C78" s="10" t="s">
        <v>262</v>
      </c>
    </row>
    <row r="79" spans="8:8">
      <c r="B79" s="10" t="s">
        <v>263</v>
      </c>
      <c r="C79" s="10" t="s">
        <v>263</v>
      </c>
    </row>
    <row r="80" spans="8:8">
      <c r="B80" s="10" t="s">
        <v>264</v>
      </c>
      <c r="C80" s="10" t="s">
        <v>264</v>
      </c>
    </row>
    <row r="81" spans="8:8">
      <c r="B81" s="10" t="s">
        <v>265</v>
      </c>
      <c r="C81" s="10" t="s">
        <v>265</v>
      </c>
    </row>
    <row r="82" spans="8:8">
      <c r="B82" s="10" t="s">
        <v>266</v>
      </c>
      <c r="C82" s="10" t="s">
        <v>266</v>
      </c>
    </row>
    <row r="83" spans="8:8">
      <c r="B83" s="10" t="s">
        <v>267</v>
      </c>
      <c r="C83" s="10" t="s">
        <v>267</v>
      </c>
    </row>
    <row r="84" spans="8:8">
      <c r="B84" s="10" t="s">
        <v>268</v>
      </c>
      <c r="C84" s="10" t="s">
        <v>268</v>
      </c>
    </row>
    <row r="85" spans="8:8">
      <c r="B85" s="10" t="s">
        <v>269</v>
      </c>
      <c r="C85" s="10" t="s">
        <v>269</v>
      </c>
    </row>
    <row r="86" spans="8:8">
      <c r="B86" s="10" t="s">
        <v>270</v>
      </c>
      <c r="C86" s="10" t="s">
        <v>270</v>
      </c>
    </row>
  </sheetData>
  <pageMargins left="0.75" right="0.75" top="1.0" bottom="1.0" header="0.5" footer="0.5"/>
</worksheet>
</file>

<file path=xl/worksheets/sheet3.xml><?xml version="1.0" encoding="utf-8"?>
<worksheet xmlns:r="http://schemas.openxmlformats.org/officeDocument/2006/relationships" xmlns="http://schemas.openxmlformats.org/spreadsheetml/2006/main">
  <dimension ref="A1:N73"/>
  <sheetViews>
    <sheetView workbookViewId="0" topLeftCell="A11" zoomScale="125">
      <selection activeCell="A23" sqref="A23:IV23"/>
    </sheetView>
  </sheetViews>
  <sheetFormatPr defaultRowHeight="16.0" defaultColWidth="10"/>
  <cols>
    <col min="3" max="3" customWidth="1" width="23.664062" style="0"/>
    <col min="5" max="5" customWidth="1" width="35.5" style="0"/>
    <col min="6" max="6" customWidth="1" width="22.832031" style="0"/>
    <col min="257" max="16384" width="9" style="0" hidden="0"/>
  </cols>
  <sheetData>
    <row r="2" spans="8:8">
      <c r="B2" t="s">
        <v>0</v>
      </c>
    </row>
    <row r="4" spans="8:8">
      <c r="B4" t="s">
        <v>197</v>
      </c>
      <c r="C4" t="str">
        <f>IF(MID('Assignment 2, part 1'!B$8,1,1)="a","b",MID('Assignment 2, part 1'!B$8,1,1))</f>
        <v/>
      </c>
      <c r="D4" t="str">
        <f>VLOOKUP(CONCATENATE(C$4&amp;C$5),SP500_1,1,1)</f>
        <v>ZBH</v>
      </c>
      <c r="E4" t="str">
        <f>VLOOKUP($D4,SP500_1,2,0)</f>
        <v>Zimmer Biomet Holdings</v>
      </c>
      <c r="F4" t="str">
        <f>VLOOKUP($D4,SP500_1,4,0)</f>
        <v>Health Care</v>
      </c>
      <c r="G4" t="str">
        <f>VLOOKUP($D4,SP500_1,5,0)</f>
        <v>Health Care Equipment</v>
      </c>
    </row>
    <row r="5" spans="8:8">
      <c r="B5" t="s">
        <v>198</v>
      </c>
      <c r="C5" t="str">
        <f>IF(MID('Assignment 2, part 1'!B$9,1,1)="a","b",MID('Assignment 2, part 1'!B$9,1,1))</f>
        <v/>
      </c>
      <c r="D5" t="str">
        <f>VLOOKUP(CONCATENATE(C$6&amp;C$5),SP500_2,1,1)</f>
        <v>VRTX</v>
      </c>
      <c r="E5" t="str">
        <f>VLOOKUP($D5,SP500_2,2,0)</f>
        <v>Vertex Pharmaceuticals Inc</v>
      </c>
      <c r="F5" t="str">
        <f>VLOOKUP($D5,SP500_2,4,0)</f>
        <v>Health Care</v>
      </c>
      <c r="G5" t="str">
        <f>VLOOKUP($D5,SP500_2,5,0)</f>
        <v>Biotechnology</v>
      </c>
    </row>
    <row r="6" spans="8:8">
      <c r="B6" t="s">
        <v>199</v>
      </c>
      <c r="C6" t="str">
        <f>IF(MID('Assignment 2, part 1'!B$8,2,1)="a","b",MID('Assignment 2, part 1'!B$8,2,1))</f>
        <v/>
      </c>
      <c r="D6" t="str">
        <f>VLOOKUP(CONCATENATE(C$5&amp;C$6),SP500_3,1,1)</f>
        <v>ZTS</v>
      </c>
      <c r="E6" t="str">
        <f>VLOOKUP($D6,SP500_3,2,0)</f>
        <v>Zoetis</v>
      </c>
      <c r="F6" t="str">
        <f>VLOOKUP($D6,SP500_3,4,0)</f>
        <v>Health Care</v>
      </c>
      <c r="G6" t="str">
        <f>VLOOKUP($D6,SP500_3,5,0)</f>
        <v>Pharmaceuticals</v>
      </c>
    </row>
    <row r="10" spans="8:8" ht="18.0">
      <c r="A10" t="s">
        <v>1</v>
      </c>
      <c r="B10" t="s">
        <v>2</v>
      </c>
      <c r="C10" s="12" t="s">
        <v>3</v>
      </c>
      <c r="D10" t="s">
        <v>4</v>
      </c>
      <c r="E10" t="s">
        <v>5</v>
      </c>
      <c r="F10" s="12" t="s">
        <v>6</v>
      </c>
      <c r="G10" s="12" t="s">
        <v>7</v>
      </c>
      <c r="H10" s="12" t="s">
        <v>8</v>
      </c>
      <c r="I10" t="s">
        <v>9</v>
      </c>
      <c r="J10" s="12" t="s">
        <v>10</v>
      </c>
    </row>
    <row r="11" spans="8:8" ht="18.0">
      <c r="A11">
        <v>13.0</v>
      </c>
      <c r="B11" t="s">
        <v>11</v>
      </c>
      <c r="C11" t="s">
        <v>12</v>
      </c>
      <c r="D11" t="s">
        <v>13</v>
      </c>
      <c r="E11" s="13" t="s">
        <v>14</v>
      </c>
      <c r="F11" s="13" t="s">
        <v>15</v>
      </c>
      <c r="G11" t="s">
        <v>16</v>
      </c>
      <c r="H11" s="14">
        <v>36682.0</v>
      </c>
      <c r="I11" s="13">
        <v>1090872.0</v>
      </c>
      <c r="J11" s="13">
        <v>1999.0</v>
      </c>
    </row>
    <row r="12" spans="8:8" ht="18.0">
      <c r="A12">
        <v>39.0</v>
      </c>
      <c r="B12" t="s">
        <v>22</v>
      </c>
      <c r="C12" t="s">
        <v>23</v>
      </c>
      <c r="D12" t="s">
        <v>13</v>
      </c>
      <c r="E12" s="13" t="s">
        <v>14</v>
      </c>
      <c r="F12" s="13" t="s">
        <v>24</v>
      </c>
      <c r="G12" t="s">
        <v>25</v>
      </c>
      <c r="H12" s="14">
        <v>37133.0</v>
      </c>
      <c r="I12" s="13">
        <v>1140859.0</v>
      </c>
      <c r="J12" s="13">
        <v>1985.0</v>
      </c>
    </row>
    <row r="13" spans="8:8" ht="18.0">
      <c r="A13">
        <v>4.0</v>
      </c>
      <c r="B13" t="s">
        <v>26</v>
      </c>
      <c r="C13" t="s">
        <v>27</v>
      </c>
      <c r="D13" t="s">
        <v>13</v>
      </c>
      <c r="E13" s="13" t="s">
        <v>14</v>
      </c>
      <c r="F13" s="13" t="s">
        <v>15</v>
      </c>
      <c r="G13" t="s">
        <v>28</v>
      </c>
      <c r="H13" s="14">
        <v>43251.0</v>
      </c>
      <c r="I13" s="13">
        <v>815094.0</v>
      </c>
      <c r="J13" s="13">
        <v>1981.0</v>
      </c>
    </row>
    <row r="14" spans="8:8" ht="18.0">
      <c r="A14">
        <v>2.0</v>
      </c>
      <c r="B14" t="s">
        <v>29</v>
      </c>
      <c r="C14" t="s">
        <v>30</v>
      </c>
      <c r="D14" t="s">
        <v>13</v>
      </c>
      <c r="E14" s="13" t="s">
        <v>14</v>
      </c>
      <c r="F14" s="13" t="s">
        <v>15</v>
      </c>
      <c r="G14" t="s">
        <v>20</v>
      </c>
      <c r="H14" s="14">
        <v>23467.0</v>
      </c>
      <c r="I14" s="13">
        <v>1800.0</v>
      </c>
      <c r="J14" s="13">
        <v>1888.0</v>
      </c>
    </row>
    <row r="15" spans="8:8" ht="18.0">
      <c r="A15">
        <v>20.0</v>
      </c>
      <c r="B15" t="s">
        <v>37</v>
      </c>
      <c r="C15" t="s">
        <v>38</v>
      </c>
      <c r="D15" t="s">
        <v>13</v>
      </c>
      <c r="E15" s="13" t="s">
        <v>14</v>
      </c>
      <c r="F15" s="13" t="s">
        <v>39</v>
      </c>
      <c r="G15" t="s">
        <v>32</v>
      </c>
      <c r="H15" s="14">
        <v>42905.0</v>
      </c>
      <c r="I15" s="13">
        <v>1097149.0</v>
      </c>
      <c r="J15" s="13">
        <v>1997.0</v>
      </c>
    </row>
    <row r="16" spans="8:8" ht="18.0">
      <c r="A16">
        <v>69.0</v>
      </c>
      <c r="B16" t="s">
        <v>54</v>
      </c>
      <c r="C16" t="s">
        <v>55</v>
      </c>
      <c r="D16" t="s">
        <v>13</v>
      </c>
      <c r="E16" s="13" t="s">
        <v>14</v>
      </c>
      <c r="F16" s="13" t="s">
        <v>15</v>
      </c>
      <c r="G16" t="s">
        <v>56</v>
      </c>
      <c r="H16" s="14">
        <v>26572.0</v>
      </c>
      <c r="I16" s="13">
        <v>10456.0</v>
      </c>
      <c r="J16" s="13">
        <v>1931.0</v>
      </c>
    </row>
    <row r="17" spans="8:8" ht="18.0">
      <c r="A17">
        <v>70.0</v>
      </c>
      <c r="B17" t="s">
        <v>57</v>
      </c>
      <c r="C17" t="s">
        <v>58</v>
      </c>
      <c r="D17" t="s">
        <v>13</v>
      </c>
      <c r="E17" s="13" t="s">
        <v>14</v>
      </c>
      <c r="F17" s="13" t="s">
        <v>15</v>
      </c>
      <c r="G17" t="s">
        <v>59</v>
      </c>
      <c r="H17" s="14">
        <v>26572.0</v>
      </c>
      <c r="I17" s="13">
        <v>10795.0</v>
      </c>
      <c r="J17" s="13">
        <v>1897.0</v>
      </c>
    </row>
    <row r="18" spans="8:8" ht="18.0">
      <c r="A18">
        <v>80.0</v>
      </c>
      <c r="B18" t="s">
        <v>63</v>
      </c>
      <c r="C18" t="s">
        <v>64</v>
      </c>
      <c r="D18" t="s">
        <v>13</v>
      </c>
      <c r="E18" s="13" t="s">
        <v>14</v>
      </c>
      <c r="F18" s="13" t="s">
        <v>24</v>
      </c>
      <c r="G18" t="s">
        <v>53</v>
      </c>
      <c r="H18" s="13"/>
      <c r="I18" s="13">
        <v>14272.0</v>
      </c>
      <c r="J18" s="13">
        <v>1989.0</v>
      </c>
    </row>
    <row r="19" spans="8:8" ht="18.0">
      <c r="A19">
        <v>79.0</v>
      </c>
      <c r="B19" t="s">
        <v>65</v>
      </c>
      <c r="C19" t="s">
        <v>66</v>
      </c>
      <c r="D19" t="s">
        <v>13</v>
      </c>
      <c r="E19" s="13" t="s">
        <v>14</v>
      </c>
      <c r="F19" s="13" t="s">
        <v>15</v>
      </c>
      <c r="G19" s="15" t="s">
        <v>67</v>
      </c>
      <c r="H19" s="14">
        <v>34754.0</v>
      </c>
      <c r="I19" s="13">
        <v>885725.0</v>
      </c>
      <c r="J19" s="13"/>
    </row>
    <row r="20" spans="8:8" ht="18.0">
      <c r="A20">
        <v>90.0</v>
      </c>
      <c r="B20" t="s">
        <v>68</v>
      </c>
      <c r="C20" t="s">
        <v>69</v>
      </c>
      <c r="D20" t="s">
        <v>13</v>
      </c>
      <c r="E20" s="13" t="s">
        <v>14</v>
      </c>
      <c r="F20" s="13" t="s">
        <v>24</v>
      </c>
      <c r="G20" t="s">
        <v>70</v>
      </c>
      <c r="H20" s="14">
        <v>35577.0</v>
      </c>
      <c r="I20" s="13">
        <v>721371.0</v>
      </c>
      <c r="J20" s="13"/>
    </row>
    <row r="21" spans="8:8" ht="18.0">
      <c r="A21">
        <v>101.0</v>
      </c>
      <c r="B21" t="s">
        <v>72</v>
      </c>
      <c r="C21" t="s">
        <v>73</v>
      </c>
      <c r="D21" t="s">
        <v>13</v>
      </c>
      <c r="E21" s="13" t="s">
        <v>14</v>
      </c>
      <c r="F21" s="13" t="s">
        <v>74</v>
      </c>
      <c r="G21" t="s">
        <v>75</v>
      </c>
      <c r="H21" s="14">
        <v>40298.0</v>
      </c>
      <c r="I21" s="13">
        <v>804753.0</v>
      </c>
      <c r="J21" s="13"/>
    </row>
    <row r="22" spans="8:8" ht="18.0">
      <c r="A22">
        <v>130.0</v>
      </c>
      <c r="B22" t="s">
        <v>82</v>
      </c>
      <c r="C22" t="s">
        <v>83</v>
      </c>
      <c r="D22" t="s">
        <v>13</v>
      </c>
      <c r="E22" s="13" t="s">
        <v>14</v>
      </c>
      <c r="F22" s="13" t="s">
        <v>39</v>
      </c>
      <c r="G22" t="s">
        <v>84</v>
      </c>
      <c r="H22" s="14">
        <v>42636.0</v>
      </c>
      <c r="I22" s="13">
        <v>711404.0</v>
      </c>
      <c r="J22" s="13"/>
    </row>
    <row r="23" spans="8:8" ht="18.0">
      <c r="A23">
        <v>395.0</v>
      </c>
      <c r="B23" t="s">
        <v>87</v>
      </c>
      <c r="C23" t="s">
        <v>88</v>
      </c>
      <c r="D23" t="s">
        <v>13</v>
      </c>
      <c r="E23" s="13" t="s">
        <v>14</v>
      </c>
      <c r="F23" s="13" t="s">
        <v>86</v>
      </c>
      <c r="G23" t="s">
        <v>89</v>
      </c>
      <c r="H23" s="14">
        <v>37602.0</v>
      </c>
      <c r="I23" s="13">
        <v>1022079.0</v>
      </c>
      <c r="J23" s="13"/>
    </row>
    <row r="24" spans="8:8" ht="18.0">
      <c r="A24">
        <v>141.0</v>
      </c>
      <c r="B24" t="s">
        <v>90</v>
      </c>
      <c r="C24" t="s">
        <v>91</v>
      </c>
      <c r="D24" t="s">
        <v>13</v>
      </c>
      <c r="E24" s="13" t="s">
        <v>14</v>
      </c>
      <c r="F24" s="13" t="s">
        <v>15</v>
      </c>
      <c r="G24" t="s">
        <v>92</v>
      </c>
      <c r="H24" s="13"/>
      <c r="I24" s="13">
        <v>313616.0</v>
      </c>
      <c r="J24" s="13">
        <v>1969.0</v>
      </c>
    </row>
    <row r="25" spans="8:8" ht="18.0">
      <c r="A25">
        <v>143.0</v>
      </c>
      <c r="B25" t="s">
        <v>93</v>
      </c>
      <c r="C25" t="s">
        <v>94</v>
      </c>
      <c r="D25" t="s">
        <v>13</v>
      </c>
      <c r="E25" s="13" t="s">
        <v>14</v>
      </c>
      <c r="F25" s="13" t="s">
        <v>95</v>
      </c>
      <c r="G25" t="s">
        <v>96</v>
      </c>
      <c r="H25" s="14">
        <v>39660.0</v>
      </c>
      <c r="I25" s="13">
        <v>927066.0</v>
      </c>
      <c r="J25" s="13"/>
    </row>
    <row r="26" spans="8:8" ht="18.0">
      <c r="A26">
        <v>170.0</v>
      </c>
      <c r="B26" t="s">
        <v>97</v>
      </c>
      <c r="C26" t="s">
        <v>98</v>
      </c>
      <c r="D26" t="s">
        <v>13</v>
      </c>
      <c r="E26" s="13" t="s">
        <v>14</v>
      </c>
      <c r="F26" s="13" t="s">
        <v>15</v>
      </c>
      <c r="G26" t="s">
        <v>99</v>
      </c>
      <c r="H26" s="14">
        <v>40634.0</v>
      </c>
      <c r="I26" s="13">
        <v>1099800.0</v>
      </c>
      <c r="J26" s="13"/>
    </row>
    <row r="27" spans="8:8" ht="18.0">
      <c r="A27">
        <v>229.0</v>
      </c>
      <c r="B27" t="s">
        <v>103</v>
      </c>
      <c r="C27" t="s">
        <v>104</v>
      </c>
      <c r="D27" t="s">
        <v>13</v>
      </c>
      <c r="E27" s="13" t="s">
        <v>14</v>
      </c>
      <c r="F27" s="13" t="s">
        <v>95</v>
      </c>
      <c r="G27" t="s">
        <v>105</v>
      </c>
      <c r="H27" s="14">
        <v>42031.0</v>
      </c>
      <c r="I27" s="13">
        <v>860730.0</v>
      </c>
      <c r="J27" s="13"/>
    </row>
    <row r="28" spans="8:8" ht="18.0">
      <c r="A28">
        <v>238.0</v>
      </c>
      <c r="B28" t="s">
        <v>106</v>
      </c>
      <c r="C28" t="s">
        <v>107</v>
      </c>
      <c r="D28" t="s">
        <v>13</v>
      </c>
      <c r="E28" s="13" t="s">
        <v>14</v>
      </c>
      <c r="F28" s="13" t="s">
        <v>15</v>
      </c>
      <c r="G28" t="s">
        <v>108</v>
      </c>
      <c r="H28" s="14">
        <v>42459.0</v>
      </c>
      <c r="I28" s="13">
        <v>859737.0</v>
      </c>
      <c r="J28" s="13"/>
    </row>
    <row r="29" spans="8:8" ht="18.0">
      <c r="A29">
        <v>232.0</v>
      </c>
      <c r="B29" t="s">
        <v>110</v>
      </c>
      <c r="C29" t="s">
        <v>111</v>
      </c>
      <c r="D29" t="s">
        <v>13</v>
      </c>
      <c r="E29" s="13" t="s">
        <v>14</v>
      </c>
      <c r="F29" s="13" t="s">
        <v>24</v>
      </c>
      <c r="G29" t="s">
        <v>112</v>
      </c>
      <c r="H29" s="14">
        <v>42080.0</v>
      </c>
      <c r="I29" s="13">
        <v>1000228.0</v>
      </c>
      <c r="J29" s="13"/>
    </row>
    <row r="30" spans="8:8" ht="18.0">
      <c r="A30">
        <v>248.0</v>
      </c>
      <c r="B30" t="s">
        <v>115</v>
      </c>
      <c r="C30" t="s">
        <v>116</v>
      </c>
      <c r="D30" t="s">
        <v>13</v>
      </c>
      <c r="E30" s="13" t="s">
        <v>14</v>
      </c>
      <c r="F30" s="13" t="s">
        <v>15</v>
      </c>
      <c r="G30" t="s">
        <v>117</v>
      </c>
      <c r="H30" s="14">
        <v>42740.0</v>
      </c>
      <c r="I30" s="13">
        <v>874716.0</v>
      </c>
      <c r="J30" s="13"/>
    </row>
    <row r="31" spans="8:8" ht="18.0">
      <c r="A31">
        <v>261.0</v>
      </c>
      <c r="B31" t="s">
        <v>127</v>
      </c>
      <c r="C31" t="s">
        <v>128</v>
      </c>
      <c r="D31" t="s">
        <v>13</v>
      </c>
      <c r="E31" s="13" t="s">
        <v>14</v>
      </c>
      <c r="F31" s="13" t="s">
        <v>15</v>
      </c>
      <c r="G31" t="s">
        <v>44</v>
      </c>
      <c r="H31" s="14">
        <v>39601.0</v>
      </c>
      <c r="I31" s="13">
        <v>1035267.0</v>
      </c>
      <c r="J31" s="13"/>
    </row>
    <row r="32" spans="8:8" ht="18.0">
      <c r="A32">
        <v>287.0</v>
      </c>
      <c r="B32" t="s">
        <v>132</v>
      </c>
      <c r="C32" t="s">
        <v>133</v>
      </c>
      <c r="D32" t="s">
        <v>13</v>
      </c>
      <c r="E32" s="13" t="s">
        <v>14</v>
      </c>
      <c r="F32" s="13" t="s">
        <v>86</v>
      </c>
      <c r="G32" t="s">
        <v>134</v>
      </c>
      <c r="H32" s="14">
        <v>38292.0</v>
      </c>
      <c r="I32" s="13">
        <v>920148.0</v>
      </c>
      <c r="J32" s="13"/>
    </row>
    <row r="33" spans="8:8" ht="18.0">
      <c r="A33">
        <v>316.0</v>
      </c>
      <c r="B33" t="s">
        <v>137</v>
      </c>
      <c r="C33" t="s">
        <v>138</v>
      </c>
      <c r="D33" t="s">
        <v>13</v>
      </c>
      <c r="E33" s="13" t="s">
        <v>14</v>
      </c>
      <c r="F33" s="13" t="s">
        <v>24</v>
      </c>
      <c r="G33" s="13" t="s">
        <v>71</v>
      </c>
      <c r="H33" s="13"/>
      <c r="I33" s="13">
        <v>927653.0</v>
      </c>
      <c r="J33" s="13">
        <v>1833.0</v>
      </c>
    </row>
    <row r="34" spans="8:8" ht="18.0">
      <c r="A34">
        <v>317.0</v>
      </c>
      <c r="B34" t="s">
        <v>139</v>
      </c>
      <c r="C34" t="s">
        <v>140</v>
      </c>
      <c r="D34" t="s">
        <v>13</v>
      </c>
      <c r="E34" s="13" t="s">
        <v>14</v>
      </c>
      <c r="F34" s="13" t="s">
        <v>15</v>
      </c>
      <c r="G34" s="15" t="s">
        <v>141</v>
      </c>
      <c r="H34" s="14">
        <v>31716.0</v>
      </c>
      <c r="I34" s="13">
        <v>1613103.0</v>
      </c>
      <c r="J34" s="13"/>
    </row>
    <row r="35" spans="8:8" ht="18.0">
      <c r="A35">
        <v>373.0</v>
      </c>
      <c r="B35" t="s">
        <v>152</v>
      </c>
      <c r="C35" t="s">
        <v>153</v>
      </c>
      <c r="D35" t="s">
        <v>13</v>
      </c>
      <c r="E35" s="13" t="s">
        <v>14</v>
      </c>
      <c r="F35" s="13" t="s">
        <v>15</v>
      </c>
      <c r="G35" t="s">
        <v>154</v>
      </c>
      <c r="H35" s="14">
        <v>31198.0</v>
      </c>
      <c r="I35" s="13">
        <v>31791.0</v>
      </c>
      <c r="J35" s="13"/>
    </row>
    <row r="36" spans="8:8" ht="18.0">
      <c r="A36">
        <v>404.0</v>
      </c>
      <c r="B36" t="s">
        <v>160</v>
      </c>
      <c r="C36" t="s">
        <v>161</v>
      </c>
      <c r="D36" t="s">
        <v>13</v>
      </c>
      <c r="E36" s="13" t="s">
        <v>14</v>
      </c>
      <c r="F36" s="13" t="s">
        <v>15</v>
      </c>
      <c r="G36" t="s">
        <v>121</v>
      </c>
      <c r="H36" s="14">
        <v>42942.0</v>
      </c>
      <c r="I36" s="13">
        <v>943819.0</v>
      </c>
      <c r="J36" s="13"/>
    </row>
    <row r="37" spans="8:8" ht="18.0">
      <c r="A37">
        <v>429.0</v>
      </c>
      <c r="B37" t="s">
        <v>162</v>
      </c>
      <c r="C37" t="s">
        <v>163</v>
      </c>
      <c r="D37" t="s">
        <v>13</v>
      </c>
      <c r="E37" s="13" t="s">
        <v>14</v>
      </c>
      <c r="F37" s="13" t="s">
        <v>15</v>
      </c>
      <c r="G37" t="s">
        <v>164</v>
      </c>
      <c r="H37" s="14">
        <v>36872.0</v>
      </c>
      <c r="I37" s="13">
        <v>310764.0</v>
      </c>
      <c r="J37" s="13"/>
    </row>
    <row r="38" spans="8:8" ht="18.0">
      <c r="A38">
        <v>441.0</v>
      </c>
      <c r="B38" t="s">
        <v>165</v>
      </c>
      <c r="C38" t="s">
        <v>166</v>
      </c>
      <c r="D38" t="s">
        <v>13</v>
      </c>
      <c r="E38" s="13" t="s">
        <v>14</v>
      </c>
      <c r="F38" s="13" t="s">
        <v>15</v>
      </c>
      <c r="G38" t="s">
        <v>167</v>
      </c>
      <c r="H38" s="14">
        <v>43483.0</v>
      </c>
      <c r="I38" s="13">
        <v>96943.0</v>
      </c>
      <c r="J38" s="13">
        <v>1943.0</v>
      </c>
    </row>
    <row r="39" spans="8:8" ht="18.0">
      <c r="A39">
        <v>465.0</v>
      </c>
      <c r="B39" t="s">
        <v>170</v>
      </c>
      <c r="C39" t="s">
        <v>171</v>
      </c>
      <c r="D39" t="s">
        <v>13</v>
      </c>
      <c r="E39" s="13" t="s">
        <v>14</v>
      </c>
      <c r="F39" s="13" t="s">
        <v>95</v>
      </c>
      <c r="G39" t="s">
        <v>172</v>
      </c>
      <c r="H39" s="14">
        <v>41902.0</v>
      </c>
      <c r="I39" s="13">
        <v>352915.0</v>
      </c>
      <c r="J39" s="13"/>
    </row>
    <row r="40" spans="8:8" ht="18.0">
      <c r="A40">
        <v>469.0</v>
      </c>
      <c r="B40" t="s">
        <v>176</v>
      </c>
      <c r="C40" t="s">
        <v>177</v>
      </c>
      <c r="D40" t="s">
        <v>13</v>
      </c>
      <c r="E40" s="13" t="s">
        <v>14</v>
      </c>
      <c r="F40" s="13" t="s">
        <v>15</v>
      </c>
      <c r="G40" t="s">
        <v>109</v>
      </c>
      <c r="H40" s="14">
        <v>39125.0</v>
      </c>
      <c r="I40" s="13">
        <v>203527.0</v>
      </c>
      <c r="J40" s="13"/>
    </row>
    <row r="41" spans="8:8" ht="18.0">
      <c r="A41">
        <v>485.0</v>
      </c>
      <c r="B41" t="s">
        <v>180</v>
      </c>
      <c r="C41" t="s">
        <v>181</v>
      </c>
      <c r="D41" t="s">
        <v>13</v>
      </c>
      <c r="E41" s="13" t="s">
        <v>14</v>
      </c>
      <c r="F41" s="13" t="s">
        <v>24</v>
      </c>
      <c r="G41" t="s">
        <v>182</v>
      </c>
      <c r="H41" s="13"/>
      <c r="I41" s="13">
        <v>1000697.0</v>
      </c>
      <c r="J41" s="13">
        <v>1958.0</v>
      </c>
    </row>
    <row r="42" spans="8:8" ht="18.0">
      <c r="A42">
        <v>146.0</v>
      </c>
      <c r="B42" t="s">
        <v>186</v>
      </c>
      <c r="C42" t="s">
        <v>187</v>
      </c>
      <c r="D42" t="s">
        <v>13</v>
      </c>
      <c r="E42" s="13" t="s">
        <v>14</v>
      </c>
      <c r="F42" s="13" t="s">
        <v>39</v>
      </c>
      <c r="G42" t="s">
        <v>188</v>
      </c>
      <c r="H42" s="14">
        <v>39766.0</v>
      </c>
      <c r="I42" s="13">
        <v>818479.0</v>
      </c>
      <c r="J42" s="13"/>
    </row>
    <row r="43" spans="8:8" ht="18.0">
      <c r="A43">
        <v>503.0</v>
      </c>
      <c r="B43" t="s">
        <v>189</v>
      </c>
      <c r="C43" t="s">
        <v>190</v>
      </c>
      <c r="D43" t="s">
        <v>13</v>
      </c>
      <c r="E43" s="13" t="s">
        <v>14</v>
      </c>
      <c r="F43" s="13" t="s">
        <v>15</v>
      </c>
      <c r="G43" t="s">
        <v>191</v>
      </c>
      <c r="H43" s="14">
        <v>37110.0</v>
      </c>
      <c r="I43" s="13">
        <v>1136869.0</v>
      </c>
      <c r="J43" s="13"/>
    </row>
    <row r="44" spans="8:8" ht="18.0">
      <c r="E44" s="13"/>
      <c r="F44" s="13"/>
      <c r="H44" s="14"/>
      <c r="I44" s="13"/>
      <c r="J44" s="13"/>
    </row>
    <row r="45" spans="8:8" ht="18.0">
      <c r="A45" t="s">
        <v>1</v>
      </c>
      <c r="B45" t="s">
        <v>2</v>
      </c>
      <c r="C45" s="12" t="s">
        <v>3</v>
      </c>
      <c r="D45" t="s">
        <v>4</v>
      </c>
      <c r="E45" t="s">
        <v>5</v>
      </c>
      <c r="F45" s="12" t="s">
        <v>6</v>
      </c>
      <c r="G45" s="12" t="s">
        <v>7</v>
      </c>
      <c r="H45" s="12" t="s">
        <v>8</v>
      </c>
      <c r="I45" t="s">
        <v>9</v>
      </c>
      <c r="J45" s="12" t="s">
        <v>10</v>
      </c>
    </row>
    <row r="46" spans="8:8" ht="18.0">
      <c r="A46">
        <v>19.0</v>
      </c>
      <c r="B46" t="s">
        <v>40</v>
      </c>
      <c r="C46" t="s">
        <v>41</v>
      </c>
      <c r="D46" t="s">
        <v>13</v>
      </c>
      <c r="E46" s="13" t="s">
        <v>14</v>
      </c>
      <c r="F46" s="13" t="s">
        <v>42</v>
      </c>
      <c r="G46" t="s">
        <v>43</v>
      </c>
      <c r="H46" s="14">
        <v>41054.0</v>
      </c>
      <c r="I46" s="13">
        <v>899866.0</v>
      </c>
      <c r="J46" s="13">
        <v>1992.0</v>
      </c>
    </row>
    <row r="47" spans="8:8" ht="18.0">
      <c r="A47">
        <v>41.0</v>
      </c>
      <c r="B47" t="s">
        <v>45</v>
      </c>
      <c r="C47" t="s">
        <v>46</v>
      </c>
      <c r="D47" t="s">
        <v>13</v>
      </c>
      <c r="E47" s="13" t="s">
        <v>14</v>
      </c>
      <c r="F47" s="13" t="s">
        <v>42</v>
      </c>
      <c r="G47" t="s">
        <v>47</v>
      </c>
      <c r="H47" s="14">
        <v>33605.0</v>
      </c>
      <c r="I47" s="13">
        <v>318154.0</v>
      </c>
      <c r="J47" s="13">
        <v>1980.0</v>
      </c>
    </row>
    <row r="48" spans="8:8" ht="18.0">
      <c r="A48">
        <v>73.0</v>
      </c>
      <c r="B48" t="s">
        <v>61</v>
      </c>
      <c r="C48" t="s">
        <v>62</v>
      </c>
      <c r="D48" t="s">
        <v>13</v>
      </c>
      <c r="E48" s="13" t="s">
        <v>14</v>
      </c>
      <c r="F48" s="13" t="s">
        <v>42</v>
      </c>
      <c r="G48" t="s">
        <v>36</v>
      </c>
      <c r="H48" s="14">
        <v>37938.0</v>
      </c>
      <c r="I48" s="13">
        <v>875045.0</v>
      </c>
      <c r="J48" s="13"/>
    </row>
    <row r="49" spans="8:8" ht="18.0">
      <c r="A49">
        <v>218.0</v>
      </c>
      <c r="B49" t="s">
        <v>100</v>
      </c>
      <c r="C49" t="s">
        <v>101</v>
      </c>
      <c r="D49" t="s">
        <v>13</v>
      </c>
      <c r="E49" s="13" t="s">
        <v>14</v>
      </c>
      <c r="F49" s="13" t="s">
        <v>42</v>
      </c>
      <c r="G49" t="s">
        <v>102</v>
      </c>
      <c r="H49" s="14">
        <v>38169.0</v>
      </c>
      <c r="I49" s="13">
        <v>882095.0</v>
      </c>
      <c r="J49" s="13"/>
    </row>
    <row r="50" spans="8:8" ht="18.0">
      <c r="A50">
        <v>251.0</v>
      </c>
      <c r="B50" t="s">
        <v>118</v>
      </c>
      <c r="C50" t="s">
        <v>119</v>
      </c>
      <c r="D50" t="s">
        <v>13</v>
      </c>
      <c r="E50" s="13" t="s">
        <v>14</v>
      </c>
      <c r="F50" s="13" t="s">
        <v>120</v>
      </c>
      <c r="G50" t="s">
        <v>121</v>
      </c>
      <c r="H50" s="14">
        <v>42327.0</v>
      </c>
      <c r="I50" s="13">
        <v>1110803.0</v>
      </c>
      <c r="J50" s="13"/>
    </row>
    <row r="51" spans="8:8" ht="18.0">
      <c r="A51">
        <v>256.0</v>
      </c>
      <c r="B51" t="s">
        <v>122</v>
      </c>
      <c r="C51" t="s">
        <v>123</v>
      </c>
      <c r="D51" t="s">
        <v>13</v>
      </c>
      <c r="E51" s="13" t="s">
        <v>14</v>
      </c>
      <c r="F51" s="13" t="s">
        <v>42</v>
      </c>
      <c r="G51" t="s">
        <v>85</v>
      </c>
      <c r="H51" s="14">
        <v>42794.0</v>
      </c>
      <c r="I51" s="13">
        <v>879169.0</v>
      </c>
      <c r="J51" s="13"/>
    </row>
    <row r="52" spans="8:8" ht="18.0">
      <c r="A52">
        <v>264.0</v>
      </c>
      <c r="B52" t="s">
        <v>124</v>
      </c>
      <c r="C52" t="s">
        <v>125</v>
      </c>
      <c r="D52" t="s">
        <v>13</v>
      </c>
      <c r="E52" s="13" t="s">
        <v>14</v>
      </c>
      <c r="F52" s="13" t="s">
        <v>120</v>
      </c>
      <c r="G52" t="s">
        <v>126</v>
      </c>
      <c r="H52" s="14">
        <v>42976.0</v>
      </c>
      <c r="I52" s="13">
        <v>1478242.0</v>
      </c>
      <c r="J52" s="13"/>
    </row>
    <row r="53" spans="8:8" ht="18.0">
      <c r="A53">
        <v>320.0</v>
      </c>
      <c r="B53" t="s">
        <v>145</v>
      </c>
      <c r="C53" t="s">
        <v>146</v>
      </c>
      <c r="D53" t="s">
        <v>13</v>
      </c>
      <c r="E53" s="13" t="s">
        <v>14</v>
      </c>
      <c r="F53" s="13" t="s">
        <v>120</v>
      </c>
      <c r="G53" t="s">
        <v>33</v>
      </c>
      <c r="H53" s="14">
        <v>42619.0</v>
      </c>
      <c r="I53" s="13">
        <v>1037646.0</v>
      </c>
      <c r="J53" s="13"/>
    </row>
    <row r="54" spans="8:8" ht="18.0">
      <c r="A54">
        <v>401.0</v>
      </c>
      <c r="B54" t="s">
        <v>157</v>
      </c>
      <c r="C54" t="s">
        <v>158</v>
      </c>
      <c r="D54" t="s">
        <v>13</v>
      </c>
      <c r="E54" s="13" t="s">
        <v>14</v>
      </c>
      <c r="F54" s="13" t="s">
        <v>42</v>
      </c>
      <c r="G54" t="s">
        <v>159</v>
      </c>
      <c r="H54" s="14">
        <v>41395.0</v>
      </c>
      <c r="I54" s="13">
        <v>872589.0</v>
      </c>
      <c r="J54" s="13"/>
    </row>
    <row r="55" spans="8:8" ht="18.0">
      <c r="A55">
        <v>444.0</v>
      </c>
      <c r="B55" t="s">
        <v>168</v>
      </c>
      <c r="C55" t="s">
        <v>169</v>
      </c>
      <c r="D55" t="s">
        <v>13</v>
      </c>
      <c r="E55" s="13" t="s">
        <v>14</v>
      </c>
      <c r="F55" s="13" t="s">
        <v>120</v>
      </c>
      <c r="G55" t="s">
        <v>154</v>
      </c>
      <c r="H55" s="13"/>
      <c r="I55" s="13">
        <v>97745.0</v>
      </c>
      <c r="J55" s="13">
        <v>2006.0</v>
      </c>
    </row>
    <row r="56" spans="8:8" ht="18.0">
      <c r="A56">
        <v>474.0</v>
      </c>
      <c r="B56" t="s">
        <v>178</v>
      </c>
      <c r="C56" t="s">
        <v>179</v>
      </c>
      <c r="D56" t="s">
        <v>13</v>
      </c>
      <c r="E56" s="13" t="s">
        <v>14</v>
      </c>
      <c r="F56" s="13" t="s">
        <v>42</v>
      </c>
      <c r="G56" t="s">
        <v>36</v>
      </c>
      <c r="H56" s="14">
        <v>41540.0</v>
      </c>
      <c r="I56" s="13">
        <v>875320.0</v>
      </c>
      <c r="J56" s="13"/>
    </row>
    <row r="57" spans="8:8" ht="18.0">
      <c r="E57" s="13"/>
      <c r="F57" s="13"/>
      <c r="H57" s="13"/>
      <c r="I57" s="13"/>
      <c r="J57" s="13"/>
    </row>
    <row r="58" spans="8:8" ht="18.0">
      <c r="A58" t="s">
        <v>1</v>
      </c>
      <c r="B58" t="s">
        <v>2</v>
      </c>
      <c r="C58" s="12" t="s">
        <v>3</v>
      </c>
      <c r="D58" t="s">
        <v>4</v>
      </c>
      <c r="E58" t="s">
        <v>5</v>
      </c>
      <c r="F58" s="12" t="s">
        <v>6</v>
      </c>
      <c r="G58" s="12" t="s">
        <v>7</v>
      </c>
      <c r="H58" s="12" t="s">
        <v>8</v>
      </c>
      <c r="I58" t="s">
        <v>9</v>
      </c>
      <c r="J58" s="12" t="s">
        <v>10</v>
      </c>
    </row>
    <row r="59" spans="8:8" ht="18.0">
      <c r="A59">
        <v>3.0</v>
      </c>
      <c r="B59" t="s">
        <v>17</v>
      </c>
      <c r="C59" t="s">
        <v>18</v>
      </c>
      <c r="D59" t="s">
        <v>13</v>
      </c>
      <c r="E59" s="13" t="s">
        <v>14</v>
      </c>
      <c r="F59" s="13" t="s">
        <v>19</v>
      </c>
      <c r="G59" t="s">
        <v>20</v>
      </c>
      <c r="H59" s="14">
        <v>41274.0</v>
      </c>
      <c r="I59" s="13">
        <v>1551152.0</v>
      </c>
      <c r="J59" s="13" t="s">
        <v>21</v>
      </c>
    </row>
    <row r="60" spans="8:8" ht="18.0">
      <c r="A60">
        <v>22.0</v>
      </c>
      <c r="B60" t="s">
        <v>34</v>
      </c>
      <c r="C60" t="s">
        <v>35</v>
      </c>
      <c r="D60" t="s">
        <v>13</v>
      </c>
      <c r="E60" s="13" t="s">
        <v>14</v>
      </c>
      <c r="F60" s="13" t="s">
        <v>19</v>
      </c>
      <c r="G60" t="s">
        <v>31</v>
      </c>
      <c r="H60" s="14">
        <v>36262.0</v>
      </c>
      <c r="I60" s="13">
        <v>1578845.0</v>
      </c>
      <c r="J60" s="13">
        <v>1983.0</v>
      </c>
    </row>
    <row r="61" spans="8:8" ht="18.0">
      <c r="A61">
        <v>45.0</v>
      </c>
      <c r="B61" t="s">
        <v>48</v>
      </c>
      <c r="C61" t="s">
        <v>49</v>
      </c>
      <c r="D61" t="s">
        <v>13</v>
      </c>
      <c r="E61" s="13" t="s">
        <v>14</v>
      </c>
      <c r="F61" s="13" t="s">
        <v>50</v>
      </c>
      <c r="G61" t="s">
        <v>51</v>
      </c>
      <c r="H61" s="14">
        <v>37462.0</v>
      </c>
      <c r="I61" s="13">
        <v>1156039.0</v>
      </c>
      <c r="J61" s="13" t="s">
        <v>52</v>
      </c>
    </row>
    <row r="62" spans="8:8" ht="18.0">
      <c r="A62">
        <v>109.0</v>
      </c>
      <c r="B62" t="s">
        <v>76</v>
      </c>
      <c r="C62" t="s">
        <v>77</v>
      </c>
      <c r="D62" t="s">
        <v>13</v>
      </c>
      <c r="E62" s="13" t="s">
        <v>14</v>
      </c>
      <c r="F62" s="13" t="s">
        <v>50</v>
      </c>
      <c r="G62" t="s">
        <v>78</v>
      </c>
      <c r="H62" s="14">
        <v>27941.0</v>
      </c>
      <c r="I62" s="13">
        <v>701221.0</v>
      </c>
      <c r="J62" s="13"/>
    </row>
    <row r="63" spans="8:8" ht="18.0">
      <c r="A63">
        <v>98.0</v>
      </c>
      <c r="B63" t="s">
        <v>79</v>
      </c>
      <c r="C63" t="s">
        <v>80</v>
      </c>
      <c r="D63" t="s">
        <v>13</v>
      </c>
      <c r="E63" s="13" t="s">
        <v>14</v>
      </c>
      <c r="F63" s="13" t="s">
        <v>50</v>
      </c>
      <c r="G63" t="s">
        <v>81</v>
      </c>
      <c r="H63" s="14">
        <v>42459.0</v>
      </c>
      <c r="I63" s="13">
        <v>1071739.0</v>
      </c>
      <c r="J63" s="13"/>
    </row>
    <row r="64" spans="8:8" ht="18.0">
      <c r="A64">
        <v>244.0</v>
      </c>
      <c r="B64" t="s">
        <v>113</v>
      </c>
      <c r="C64" t="s">
        <v>114</v>
      </c>
      <c r="D64" t="s">
        <v>13</v>
      </c>
      <c r="E64" s="13" t="s">
        <v>14</v>
      </c>
      <c r="F64" s="13" t="s">
        <v>50</v>
      </c>
      <c r="G64" t="s">
        <v>60</v>
      </c>
      <c r="H64" s="13"/>
      <c r="I64" s="13">
        <v>49071.0</v>
      </c>
      <c r="J64" s="13">
        <v>1961.0</v>
      </c>
    </row>
    <row r="65" spans="8:8" ht="18.0">
      <c r="A65">
        <v>270.0</v>
      </c>
      <c r="B65" t="s">
        <v>129</v>
      </c>
      <c r="C65" t="s">
        <v>130</v>
      </c>
      <c r="D65" t="s">
        <v>13</v>
      </c>
      <c r="E65" s="13" t="s">
        <v>14</v>
      </c>
      <c r="F65" s="13" t="s">
        <v>19</v>
      </c>
      <c r="G65" t="s">
        <v>131</v>
      </c>
      <c r="H65" s="14">
        <v>26845.0</v>
      </c>
      <c r="I65" s="13">
        <v>200406.0</v>
      </c>
      <c r="J65" s="13">
        <v>1886.0</v>
      </c>
    </row>
    <row r="66" spans="8:8" ht="18.0">
      <c r="A66">
        <v>294.0</v>
      </c>
      <c r="B66" t="s">
        <v>135</v>
      </c>
      <c r="C66" t="s">
        <v>136</v>
      </c>
      <c r="D66" t="s">
        <v>13</v>
      </c>
      <c r="E66" s="13" t="s">
        <v>14</v>
      </c>
      <c r="F66" s="13" t="s">
        <v>19</v>
      </c>
      <c r="G66" t="s">
        <v>51</v>
      </c>
      <c r="H66" s="14">
        <v>25933.0</v>
      </c>
      <c r="I66" s="13">
        <v>59478.0</v>
      </c>
      <c r="J66" s="13">
        <v>1876.0</v>
      </c>
    </row>
    <row r="67" spans="8:8" ht="18.0">
      <c r="A67">
        <v>318.0</v>
      </c>
      <c r="B67" t="s">
        <v>142</v>
      </c>
      <c r="C67" t="s">
        <v>143</v>
      </c>
      <c r="D67" t="s">
        <v>13</v>
      </c>
      <c r="E67" s="13" t="s">
        <v>14</v>
      </c>
      <c r="F67" s="13" t="s">
        <v>19</v>
      </c>
      <c r="G67" t="s">
        <v>144</v>
      </c>
      <c r="H67" s="13"/>
      <c r="I67" s="13">
        <v>310158.0</v>
      </c>
      <c r="J67" s="13">
        <v>1891.0</v>
      </c>
    </row>
    <row r="68" spans="8:8" ht="18.0">
      <c r="A68">
        <v>335.0</v>
      </c>
      <c r="B68" t="s">
        <v>147</v>
      </c>
      <c r="C68" t="s">
        <v>148</v>
      </c>
      <c r="D68" t="s">
        <v>13</v>
      </c>
      <c r="E68" s="13" t="s">
        <v>14</v>
      </c>
      <c r="F68" s="13" t="s">
        <v>19</v>
      </c>
      <c r="G68" s="15" t="s">
        <v>149</v>
      </c>
      <c r="H68" s="14">
        <v>38100.0</v>
      </c>
      <c r="I68" s="13">
        <v>1623613.0</v>
      </c>
      <c r="J68" s="13"/>
    </row>
    <row r="69" spans="8:8" ht="18.0">
      <c r="A69">
        <v>375.0</v>
      </c>
      <c r="B69" t="s">
        <v>150</v>
      </c>
      <c r="C69" t="s">
        <v>151</v>
      </c>
      <c r="D69" t="s">
        <v>13</v>
      </c>
      <c r="E69" s="13" t="s">
        <v>14</v>
      </c>
      <c r="F69" s="13" t="s">
        <v>19</v>
      </c>
      <c r="G69" t="s">
        <v>53</v>
      </c>
      <c r="H69" s="13"/>
      <c r="I69" s="13">
        <v>78003.0</v>
      </c>
      <c r="J69" s="13">
        <v>1849.0</v>
      </c>
    </row>
    <row r="70" spans="8:8" ht="18.0">
      <c r="A70">
        <v>374.0</v>
      </c>
      <c r="B70" t="s">
        <v>155</v>
      </c>
      <c r="C70" t="s">
        <v>156</v>
      </c>
      <c r="D70" t="s">
        <v>13</v>
      </c>
      <c r="E70" s="13" t="s">
        <v>14</v>
      </c>
      <c r="F70" s="13" t="s">
        <v>19</v>
      </c>
      <c r="G70" t="s">
        <v>31</v>
      </c>
      <c r="H70" s="14">
        <v>40896.0</v>
      </c>
      <c r="I70" s="13">
        <v>1585364.0</v>
      </c>
      <c r="J70" s="13"/>
    </row>
    <row r="71" spans="8:8" ht="18.0">
      <c r="A71">
        <v>461.0</v>
      </c>
      <c r="B71" t="s">
        <v>173</v>
      </c>
      <c r="C71" t="s">
        <v>174</v>
      </c>
      <c r="D71" t="s">
        <v>13</v>
      </c>
      <c r="E71" s="13" t="s">
        <v>14</v>
      </c>
      <c r="F71" s="13" t="s">
        <v>50</v>
      </c>
      <c r="G71" t="s">
        <v>175</v>
      </c>
      <c r="H71" s="14">
        <v>34516.0</v>
      </c>
      <c r="I71" s="13">
        <v>731766.0</v>
      </c>
      <c r="J71" s="13"/>
    </row>
    <row r="72" spans="8:8" ht="18.0">
      <c r="A72">
        <v>487.0</v>
      </c>
      <c r="B72" t="s">
        <v>183</v>
      </c>
      <c r="C72" t="s">
        <v>184</v>
      </c>
      <c r="D72" t="s">
        <v>13</v>
      </c>
      <c r="E72" s="13" t="s">
        <v>14</v>
      </c>
      <c r="F72" s="13" t="s">
        <v>50</v>
      </c>
      <c r="G72" t="s">
        <v>185</v>
      </c>
      <c r="H72" s="13">
        <v>1985.0</v>
      </c>
      <c r="I72" s="13">
        <v>1279363.0</v>
      </c>
      <c r="J72" s="13"/>
    </row>
    <row r="73" spans="8:8" ht="18.0">
      <c r="A73">
        <v>505.0</v>
      </c>
      <c r="B73" t="s">
        <v>192</v>
      </c>
      <c r="C73" t="s">
        <v>193</v>
      </c>
      <c r="D73" t="s">
        <v>13</v>
      </c>
      <c r="E73" s="13" t="s">
        <v>14</v>
      </c>
      <c r="F73" s="13" t="s">
        <v>19</v>
      </c>
      <c r="G73" t="s">
        <v>194</v>
      </c>
      <c r="H73" s="14">
        <v>41446.0</v>
      </c>
      <c r="I73" s="13">
        <v>1555280.0</v>
      </c>
    </row>
  </sheetData>
  <pageMargins left="0.75" right="0.75" top="1.0" bottom="1.0" header="0.5" footer="0.5"/>
</worksheet>
</file>

<file path=docProps/app.xml><?xml version="1.0" encoding="utf-8"?>
<Properties xmlns="http://schemas.openxmlformats.org/officeDocument/2006/extended-properties">
  <Application>Kingsoft Office</Application>
  <DocSecurity>0</DocSecurity>
  <ScaleCrop>0</ScaleCrop>
  <LinksUpToDate>0</LinksUpToDate>
  <AppVersion>16.0300</AppVersion>
</Properties>
</file>

<file path=docProps/core.xml><?xml version="1.0" encoding="utf-8"?>
<cp:coreProperties xmlns:cp="http://schemas.openxmlformats.org/package/2006/metadata/core-properties" xmlns:dc="http://purl.org/dc/elements/1.1/" xmlns:dcterms="http://purl.org/dc/terms/" xmlns:xsi="http://www.w3.org/2001/XMLSchema-instance">
  <dc:creator>Neal Johnson</dc:creator>
  <cp:lastModifiedBy>Microsoft Office User</cp:lastModifiedBy>
  <dcterms:created xsi:type="dcterms:W3CDTF">2020-01-10T23:23:56Z</dcterms:created>
  <dcterms:modified xsi:type="dcterms:W3CDTF">2020-05-19T12:33:55Z</dcterms:modified>
</cp:coreProperties>
</file>